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les2\Compartida\Finanzas Corporativas\EMPRESAS\ARCOR\Clase 2\"/>
    </mc:Choice>
  </mc:AlternateContent>
  <xr:revisionPtr revIDLastSave="0" documentId="13_ncr:1_{363D0808-F96A-4520-99FA-C6B15EC638CA}" xr6:coauthVersionLast="47" xr6:coauthVersionMax="47" xr10:uidLastSave="{00000000-0000-0000-0000-000000000000}"/>
  <bookViews>
    <workbookView xWindow="28680" yWindow="-120" windowWidth="29040" windowHeight="15840" xr2:uid="{5A7869C8-6724-4931-8FBD-F406316EB44F}"/>
  </bookViews>
  <sheets>
    <sheet name="ON ARCOR Clase 2" sheetId="3" r:id="rId1"/>
    <sheet name="Rel. Canje Clase 21 - Clase 2" sheetId="4" r:id="rId2"/>
  </sheets>
  <definedNames>
    <definedName name="_xlnm.Print_Area" localSheetId="0">'ON ARCOR Clase 2'!$A$6:$O$16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4" l="1"/>
  <c r="H16" i="3"/>
  <c r="H15" i="3"/>
  <c r="E13" i="4"/>
  <c r="J16" i="3" l="1"/>
  <c r="G14" i="3"/>
  <c r="L14" i="3" s="1"/>
  <c r="B14" i="3"/>
  <c r="K14" i="3" l="1"/>
  <c r="D14" i="3"/>
  <c r="B15" i="3"/>
  <c r="J15" i="3"/>
  <c r="J17" i="3" s="1"/>
  <c r="F14" i="3"/>
  <c r="D15" i="3" l="1"/>
  <c r="B16" i="3"/>
  <c r="D16" i="3" s="1"/>
  <c r="F15" i="3"/>
  <c r="O15" i="3" s="1"/>
  <c r="G15" i="3"/>
  <c r="I15" i="3" l="1"/>
  <c r="L15" i="3" s="1"/>
  <c r="K15" i="3"/>
  <c r="F16" i="3"/>
  <c r="O16" i="3" s="1"/>
  <c r="G16" i="3" l="1"/>
  <c r="I16" i="3" l="1"/>
  <c r="L16" i="3" s="1"/>
  <c r="K16" i="3"/>
  <c r="L8" i="3" l="1"/>
  <c r="I17" i="3"/>
  <c r="L17" i="3"/>
  <c r="L9" i="3" l="1"/>
  <c r="N15" i="3"/>
  <c r="N16" i="3"/>
  <c r="N17" i="3" l="1"/>
  <c r="P15" i="3" s="1"/>
  <c r="L10" i="3" s="1"/>
  <c r="P16" i="3"/>
  <c r="L11" i="3" l="1"/>
</calcChain>
</file>

<file path=xl/sharedStrings.xml><?xml version="1.0" encoding="utf-8"?>
<sst xmlns="http://schemas.openxmlformats.org/spreadsheetml/2006/main" count="32" uniqueCount="30">
  <si>
    <t>VN (USD)</t>
  </si>
  <si>
    <t>TIR</t>
  </si>
  <si>
    <t>Fecha de Emisión y Liquidación</t>
  </si>
  <si>
    <t>Tasa Fija a Licitar</t>
  </si>
  <si>
    <t>Duration (meses)</t>
  </si>
  <si>
    <t>Precio</t>
  </si>
  <si>
    <t>Tasa de cupon</t>
  </si>
  <si>
    <t>Fecha de Pago</t>
  </si>
  <si>
    <t>Capital (USD)</t>
  </si>
  <si>
    <t>Días Intereses</t>
  </si>
  <si>
    <t>Intereses (USD)</t>
  </si>
  <si>
    <t>Amortización (USD)</t>
  </si>
  <si>
    <t>Capital Residual (USD)</t>
  </si>
  <si>
    <t>Flujo (USD)</t>
  </si>
  <si>
    <t>VA Flujo</t>
  </si>
  <si>
    <t>Días Flujo</t>
  </si>
  <si>
    <t>Duration</t>
  </si>
  <si>
    <t>Totales</t>
  </si>
  <si>
    <t>Duration (años)</t>
  </si>
  <si>
    <t xml:space="preserve">Esta planilla de cálculo es meramente orientativa y los resultados que esta arroje no serán vinculantes. El Interesado deberá, a los efectos de la suscripción de las Obligaciones Negociables, basarse en sus propios cálculos y evaluación de los Términos y Condiciones de las Obligaciones Negociables descriptos en el Suplemento de Prospecto que ha tenido a su disposición.
</t>
  </si>
  <si>
    <t>TNA (180 d)</t>
  </si>
  <si>
    <t>Dólar MEP - 12 Meses</t>
  </si>
  <si>
    <t>ON Arcor S.A.I.C. Clase 2</t>
  </si>
  <si>
    <t>Relación de Canje</t>
  </si>
  <si>
    <t>Cálculo del VN a Suscribir de ON Clase 2 integrando con ON Clase 21 (RCCMO)</t>
  </si>
  <si>
    <t>VN a Entregar de ON Clase 21 (RCCMO) (USD MEP)</t>
  </si>
  <si>
    <t>VN a Suscribir ON Arcor S.A.I.C. Clase 2 (USD)</t>
  </si>
  <si>
    <t>Por cada 100 ON Elegibles de VN que sean entregadas por el inversor, éste último recibirá 101,314 ON Clase 2 de VN.</t>
  </si>
  <si>
    <t>INGRESAR VN A ENTREGAR DE RCCMO</t>
  </si>
  <si>
    <t>Los inversores deberán tener en cuenta que, en caso de suscribir e integrar las Obligaciones Negociables en especie con Obligaciones Negociables Elegibles, que (i) en caso de que el valor nominal de Obligaciones Negociables a serle adjudicado en base a la Relaciónde Canje correspondiente a cada una de las Obligaciones Negociables Elegibles, no coincida con un número entero, los decimales de las Obligaciones Negociables serán redondeados hacia la unidad menor inmediatamente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</si>
</sst>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-C0A]d\-mmm\-yy;@"/>
    <numFmt numFmtId="165" formatCode="_ * #,##0.00_ ;_ * \-#,##0.00_ ;_ * &quot;-&quot;??_ ;_ @_ "/>
    <numFmt numFmtId="166" formatCode="_ * #,##0_ ;_ * \-#,##0_ ;_ * &quot;-&quot;??_ ;_ @_ "/>
    <numFmt numFmtId="167" formatCode="[$-2C0A]dddd\,\ dd&quot; de &quot;mmmm&quot; de &quot;yyyy;@"/>
    <numFmt numFmtId="168" formatCode="_ &quot;$&quot;\ * #,##0.0_ ;_ &quot;$&quot;\ * \-#,##0.0_ ;_ &quot;$&quot;\ * &quot;-&quot;_ ;_ @_ "/>
    <numFmt numFmtId="169" formatCode="_ &quot;$&quot;\ * #,##0.00_ ;_ &quot;$&quot;\ * \-#,##0.00_ ;_ &quot;$&quot;\ * &quot;-&quot;??_ ;_ @_ "/>
    <numFmt numFmtId="170" formatCode="_ &quot;$&quot;\ * #,##0_ ;_ &quot;$&quot;\ * \-#,##0_ ;_ &quot;$&quot;\ * &quot;-&quot;??_ ;_ @_ "/>
    <numFmt numFmtId="171" formatCode="_ * #,##0.0_ ;_ * \-#,##0.0_ ;_ * &quot;-&quot;?_ ;_ @_ "/>
    <numFmt numFmtId="172" formatCode="_ &quot;$&quot;\ * #,##0_ ;_ &quot;$&quot;\ * \-#,##0_ ;_ &quot;$&quot;\ * &quot;-&quot;_ ;_ @_ "/>
    <numFmt numFmtId="173" formatCode="[$USD]\ #,##0"/>
    <numFmt numFmtId="174" formatCode="_ * #,##0.0000_ ;_ * \-#,##0.0000_ ;_ * &quot;-&quot;??_ ;_ @_ "/>
    <numFmt numFmtId="175" formatCode="_-* #,##0.0000_-;\-* #,##0.0000_-;_-* &quot;-&quot;????_-;_-@_-"/>
    <numFmt numFmtId="176" formatCode="_ * #,##0.00000_ ;_ * \-#,##0.00000_ ;_ * &quot;-&quot;??_ ;_ @_ "/>
  </numFmts>
  <fonts count="25"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1"/>
      <name val="Stag Sans Bold"/>
      <family val="2"/>
    </font>
    <font>
      <sz val="11"/>
      <name val="Stag Sans Medium"/>
      <family val="2"/>
    </font>
    <font>
      <b/>
      <sz val="11"/>
      <name val="Stag Sans Medium"/>
    </font>
    <font>
      <sz val="11"/>
      <color indexed="8"/>
      <name val="verdana"/>
      <family val="2"/>
    </font>
    <font>
      <b/>
      <i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0"/>
      <name val="Calibri"/>
      <family val="2"/>
      <scheme val="minor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664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hair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4.9989318521683403E-2"/>
      </bottom>
      <diagonal/>
    </border>
  </borders>
  <cellStyleXfs count="9">
    <xf numFmtId="0" fontId="0" fillId="0" borderId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2" fillId="0" borderId="0"/>
    <xf numFmtId="0" fontId="2" fillId="0" borderId="0">
      <alignment vertical="top"/>
    </xf>
    <xf numFmtId="0" fontId="16" fillId="0" borderId="0"/>
    <xf numFmtId="165" fontId="2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164" fontId="4" fillId="0" borderId="0" xfId="0" applyNumberFormat="1" applyFont="1" applyProtection="1">
      <protection hidden="1"/>
    </xf>
    <xf numFmtId="0" fontId="3" fillId="2" borderId="0" xfId="0" applyFont="1" applyFill="1" applyProtection="1">
      <protection hidden="1"/>
    </xf>
    <xf numFmtId="0" fontId="3" fillId="0" borderId="0" xfId="0" applyFont="1"/>
    <xf numFmtId="0" fontId="5" fillId="0" borderId="0" xfId="0" applyFont="1" applyProtection="1">
      <protection hidden="1"/>
    </xf>
    <xf numFmtId="164" fontId="6" fillId="3" borderId="1" xfId="0" applyNumberFormat="1" applyFont="1" applyFill="1" applyBorder="1" applyAlignment="1" applyProtection="1">
      <alignment horizontal="left"/>
      <protection hidden="1"/>
    </xf>
    <xf numFmtId="166" fontId="7" fillId="4" borderId="1" xfId="1" applyNumberFormat="1" applyFont="1" applyFill="1" applyBorder="1" applyProtection="1">
      <protection locked="0" hidden="1"/>
    </xf>
    <xf numFmtId="10" fontId="7" fillId="5" borderId="1" xfId="3" applyNumberFormat="1" applyFont="1" applyFill="1" applyBorder="1" applyProtection="1">
      <protection hidden="1"/>
    </xf>
    <xf numFmtId="10" fontId="8" fillId="2" borderId="0" xfId="3" applyNumberFormat="1" applyFont="1" applyFill="1" applyBorder="1" applyProtection="1">
      <protection hidden="1"/>
    </xf>
    <xf numFmtId="14" fontId="7" fillId="5" borderId="1" xfId="4" applyNumberFormat="1" applyFont="1" applyFill="1" applyBorder="1" applyProtection="1">
      <protection hidden="1"/>
    </xf>
    <xf numFmtId="165" fontId="8" fillId="2" borderId="0" xfId="1" applyFont="1" applyFill="1" applyBorder="1" applyProtection="1">
      <protection hidden="1"/>
    </xf>
    <xf numFmtId="165" fontId="7" fillId="5" borderId="1" xfId="1" applyFont="1" applyFill="1" applyBorder="1" applyProtection="1">
      <protection hidden="1"/>
    </xf>
    <xf numFmtId="9" fontId="7" fillId="5" borderId="1" xfId="3" applyFont="1" applyFill="1" applyBorder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10" fillId="0" borderId="0" xfId="0" applyFont="1"/>
    <xf numFmtId="0" fontId="10" fillId="2" borderId="0" xfId="0" applyFont="1" applyFill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164" fontId="11" fillId="0" borderId="4" xfId="0" applyNumberFormat="1" applyFont="1" applyBorder="1" applyAlignment="1" applyProtection="1">
      <alignment horizontal="center" vertical="center" wrapText="1"/>
      <protection hidden="1"/>
    </xf>
    <xf numFmtId="164" fontId="5" fillId="0" borderId="0" xfId="0" applyNumberFormat="1" applyFont="1" applyAlignment="1" applyProtection="1">
      <alignment horizontal="center" vertical="center" wrapText="1"/>
      <protection hidden="1"/>
    </xf>
    <xf numFmtId="0" fontId="1" fillId="6" borderId="5" xfId="5" applyFont="1" applyFill="1" applyBorder="1" applyAlignment="1" applyProtection="1">
      <alignment horizontal="center" vertical="center" wrapText="1"/>
      <protection hidden="1"/>
    </xf>
    <xf numFmtId="0" fontId="1" fillId="6" borderId="6" xfId="5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10" fillId="0" borderId="0" xfId="0" applyNumberFormat="1" applyFont="1" applyProtection="1">
      <protection hidden="1"/>
    </xf>
    <xf numFmtId="10" fontId="3" fillId="0" borderId="0" xfId="0" applyNumberFormat="1" applyFont="1" applyProtection="1">
      <protection hidden="1"/>
    </xf>
    <xf numFmtId="167" fontId="4" fillId="5" borderId="7" xfId="0" applyNumberFormat="1" applyFont="1" applyFill="1" applyBorder="1" applyProtection="1">
      <protection hidden="1"/>
    </xf>
    <xf numFmtId="168" fontId="4" fillId="5" borderId="0" xfId="0" applyNumberFormat="1" applyFont="1" applyFill="1" applyProtection="1">
      <protection hidden="1"/>
    </xf>
    <xf numFmtId="168" fontId="4" fillId="5" borderId="8" xfId="0" applyNumberFormat="1" applyFont="1" applyFill="1" applyBorder="1" applyAlignment="1" applyProtection="1">
      <alignment horizontal="right" indent="1"/>
      <protection hidden="1"/>
    </xf>
    <xf numFmtId="168" fontId="4" fillId="5" borderId="9" xfId="0" applyNumberFormat="1" applyFont="1" applyFill="1" applyBorder="1" applyProtection="1">
      <protection hidden="1"/>
    </xf>
    <xf numFmtId="170" fontId="10" fillId="2" borderId="0" xfId="2" applyNumberFormat="1" applyFont="1" applyFill="1" applyBorder="1" applyAlignment="1" applyProtection="1">
      <alignment horizontal="right" indent="1"/>
      <protection hidden="1"/>
    </xf>
    <xf numFmtId="2" fontId="10" fillId="0" borderId="0" xfId="0" applyNumberFormat="1" applyFont="1" applyAlignment="1">
      <alignment horizontal="right" indent="1"/>
    </xf>
    <xf numFmtId="167" fontId="10" fillId="2" borderId="0" xfId="0" applyNumberFormat="1" applyFont="1" applyFill="1" applyProtection="1">
      <protection hidden="1"/>
    </xf>
    <xf numFmtId="167" fontId="4" fillId="5" borderId="10" xfId="0" applyNumberFormat="1" applyFont="1" applyFill="1" applyBorder="1" applyProtection="1">
      <protection hidden="1"/>
    </xf>
    <xf numFmtId="166" fontId="4" fillId="5" borderId="0" xfId="1" applyNumberFormat="1" applyFont="1" applyFill="1" applyBorder="1" applyAlignment="1" applyProtection="1">
      <alignment horizontal="right" indent="1"/>
      <protection hidden="1"/>
    </xf>
    <xf numFmtId="166" fontId="10" fillId="0" borderId="0" xfId="1" applyNumberFormat="1" applyFont="1" applyAlignment="1" applyProtection="1"/>
    <xf numFmtId="1" fontId="10" fillId="0" borderId="0" xfId="0" applyNumberFormat="1" applyFont="1" applyAlignment="1">
      <alignment horizontal="right" indent="1"/>
    </xf>
    <xf numFmtId="171" fontId="3" fillId="0" borderId="0" xfId="0" applyNumberFormat="1" applyFont="1"/>
    <xf numFmtId="167" fontId="3" fillId="0" borderId="0" xfId="0" applyNumberFormat="1" applyFont="1" applyProtection="1">
      <protection hidden="1"/>
    </xf>
    <xf numFmtId="168" fontId="1" fillId="6" borderId="5" xfId="5" applyNumberFormat="1" applyFont="1" applyFill="1" applyBorder="1" applyAlignment="1" applyProtection="1">
      <alignment horizontal="center" vertical="center" wrapText="1"/>
      <protection hidden="1"/>
    </xf>
    <xf numFmtId="168" fontId="1" fillId="6" borderId="6" xfId="5" applyNumberFormat="1" applyFont="1" applyFill="1" applyBorder="1" applyAlignment="1" applyProtection="1">
      <alignment horizontal="center" vertical="center" wrapText="1"/>
      <protection hidden="1"/>
    </xf>
    <xf numFmtId="166" fontId="3" fillId="0" borderId="13" xfId="0" applyNumberFormat="1" applyFont="1" applyBorder="1"/>
    <xf numFmtId="0" fontId="4" fillId="0" borderId="0" xfId="0" applyFont="1"/>
    <xf numFmtId="164" fontId="4" fillId="0" borderId="0" xfId="0" applyNumberFormat="1" applyFont="1"/>
    <xf numFmtId="0" fontId="3" fillId="2" borderId="0" xfId="0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10" fontId="7" fillId="4" borderId="3" xfId="3" applyNumberFormat="1" applyFont="1" applyFill="1" applyBorder="1" applyAlignment="1" applyProtection="1">
      <alignment vertical="center" wrapText="1"/>
      <protection locked="0" hidden="1"/>
    </xf>
    <xf numFmtId="0" fontId="1" fillId="3" borderId="2" xfId="0" applyFont="1" applyFill="1" applyBorder="1" applyProtection="1">
      <protection hidden="1"/>
    </xf>
    <xf numFmtId="172" fontId="4" fillId="5" borderId="0" xfId="0" applyNumberFormat="1" applyFont="1" applyFill="1" applyProtection="1">
      <protection hidden="1"/>
    </xf>
    <xf numFmtId="172" fontId="1" fillId="6" borderId="5" xfId="5" applyNumberFormat="1" applyFont="1" applyFill="1" applyBorder="1" applyAlignment="1" applyProtection="1">
      <alignment horizontal="center" vertical="center" wrapText="1"/>
      <protection hidden="1"/>
    </xf>
    <xf numFmtId="165" fontId="4" fillId="0" borderId="0" xfId="1" applyFont="1" applyProtection="1">
      <protection hidden="1"/>
    </xf>
    <xf numFmtId="0" fontId="4" fillId="0" borderId="0" xfId="6" applyFont="1" applyAlignment="1" applyProtection="1">
      <protection hidden="1"/>
    </xf>
    <xf numFmtId="0" fontId="5" fillId="0" borderId="0" xfId="6" applyFont="1" applyAlignment="1" applyProtection="1">
      <alignment horizontal="left" vertical="center"/>
      <protection hidden="1"/>
    </xf>
    <xf numFmtId="173" fontId="5" fillId="0" borderId="0" xfId="6" applyNumberFormat="1" applyFont="1" applyAlignment="1" applyProtection="1">
      <alignment horizontal="right" vertical="center"/>
      <protection hidden="1"/>
    </xf>
    <xf numFmtId="173" fontId="5" fillId="2" borderId="0" xfId="6" applyNumberFormat="1" applyFont="1" applyFill="1" applyAlignment="1" applyProtection="1">
      <alignment horizontal="right" vertical="center"/>
      <protection hidden="1"/>
    </xf>
    <xf numFmtId="0" fontId="15" fillId="0" borderId="0" xfId="6" applyFont="1" applyAlignment="1" applyProtection="1">
      <alignment vertical="center" wrapText="1"/>
      <protection hidden="1"/>
    </xf>
    <xf numFmtId="0" fontId="4" fillId="2" borderId="0" xfId="6" applyFont="1" applyFill="1" applyAlignment="1" applyProtection="1">
      <protection hidden="1"/>
    </xf>
    <xf numFmtId="0" fontId="17" fillId="0" borderId="0" xfId="4" applyFont="1" applyAlignment="1" applyProtection="1">
      <alignment vertical="center"/>
      <protection hidden="1"/>
    </xf>
    <xf numFmtId="0" fontId="18" fillId="0" borderId="0" xfId="6" applyFont="1" applyAlignment="1" applyProtection="1">
      <alignment horizontal="center" vertical="center" wrapText="1"/>
      <protection hidden="1"/>
    </xf>
    <xf numFmtId="0" fontId="5" fillId="2" borderId="0" xfId="5" applyFont="1" applyFill="1" applyAlignment="1" applyProtection="1">
      <alignment horizontal="center" vertical="center" wrapText="1"/>
      <protection hidden="1"/>
    </xf>
    <xf numFmtId="166" fontId="19" fillId="4" borderId="1" xfId="8" applyNumberFormat="1" applyFont="1" applyFill="1" applyBorder="1" applyProtection="1">
      <protection locked="0" hidden="1"/>
    </xf>
    <xf numFmtId="0" fontId="20" fillId="0" borderId="0" xfId="6" applyFont="1" applyAlignment="1" applyProtection="1">
      <alignment horizontal="left" vertical="center" wrapText="1"/>
      <protection hidden="1"/>
    </xf>
    <xf numFmtId="174" fontId="19" fillId="2" borderId="0" xfId="8" applyNumberFormat="1" applyFont="1" applyFill="1" applyBorder="1" applyProtection="1">
      <protection hidden="1"/>
    </xf>
    <xf numFmtId="0" fontId="18" fillId="2" borderId="0" xfId="6" applyFont="1" applyFill="1" applyAlignment="1" applyProtection="1">
      <alignment horizontal="center" vertical="center" wrapText="1"/>
      <protection hidden="1"/>
    </xf>
    <xf numFmtId="166" fontId="17" fillId="5" borderId="12" xfId="8" applyNumberFormat="1" applyFont="1" applyFill="1" applyBorder="1" applyAlignment="1" applyProtection="1">
      <alignment vertical="center"/>
      <protection hidden="1"/>
    </xf>
    <xf numFmtId="175" fontId="20" fillId="0" borderId="0" xfId="6" applyNumberFormat="1" applyFont="1" applyAlignment="1" applyProtection="1">
      <alignment horizontal="left" vertical="center" wrapText="1"/>
      <protection hidden="1"/>
    </xf>
    <xf numFmtId="14" fontId="4" fillId="0" borderId="0" xfId="6" applyNumberFormat="1" applyFont="1" applyAlignment="1" applyProtection="1">
      <protection hidden="1"/>
    </xf>
    <xf numFmtId="14" fontId="4" fillId="2" borderId="0" xfId="6" applyNumberFormat="1" applyFont="1" applyFill="1" applyAlignment="1" applyProtection="1">
      <protection hidden="1"/>
    </xf>
    <xf numFmtId="0" fontId="2" fillId="0" borderId="0" xfId="4" applyProtection="1">
      <protection hidden="1"/>
    </xf>
    <xf numFmtId="0" fontId="23" fillId="2" borderId="0" xfId="4" applyFont="1" applyFill="1" applyAlignment="1" applyProtection="1">
      <alignment horizontal="center" vertical="top" wrapText="1"/>
      <protection hidden="1"/>
    </xf>
    <xf numFmtId="0" fontId="4" fillId="0" borderId="0" xfId="6" applyFont="1" applyAlignment="1" applyProtection="1">
      <alignment wrapText="1"/>
      <protection hidden="1"/>
    </xf>
    <xf numFmtId="0" fontId="24" fillId="2" borderId="0" xfId="4" applyFont="1" applyFill="1" applyAlignment="1" applyProtection="1">
      <alignment horizontal="center" vertical="top" wrapText="1"/>
      <protection hidden="1"/>
    </xf>
    <xf numFmtId="0" fontId="2" fillId="0" borderId="0" xfId="6" applyAlignment="1" applyProtection="1">
      <protection hidden="1"/>
    </xf>
    <xf numFmtId="165" fontId="4" fillId="0" borderId="0" xfId="8" applyFont="1" applyAlignment="1" applyProtection="1">
      <protection hidden="1"/>
    </xf>
    <xf numFmtId="176" fontId="19" fillId="5" borderId="1" xfId="8" applyNumberFormat="1" applyFont="1" applyFill="1" applyBorder="1" applyAlignment="1" applyProtection="1">
      <alignment horizontal="left" indent="1"/>
      <protection hidden="1"/>
    </xf>
    <xf numFmtId="0" fontId="13" fillId="5" borderId="0" xfId="0" applyFont="1" applyFill="1" applyAlignment="1" applyProtection="1">
      <alignment horizontal="center" vertical="top" wrapText="1"/>
      <protection hidden="1"/>
    </xf>
    <xf numFmtId="0" fontId="1" fillId="3" borderId="2" xfId="0" applyFont="1" applyFill="1" applyBorder="1" applyAlignment="1" applyProtection="1">
      <alignment horizontal="right" indent="1"/>
      <protection hidden="1"/>
    </xf>
    <xf numFmtId="0" fontId="1" fillId="6" borderId="5" xfId="5" applyFont="1" applyFill="1" applyBorder="1" applyAlignment="1" applyProtection="1">
      <alignment horizontal="center" vertical="center" wrapText="1"/>
      <protection hidden="1"/>
    </xf>
    <xf numFmtId="0" fontId="1" fillId="6" borderId="11" xfId="5" applyFont="1" applyFill="1" applyBorder="1" applyAlignment="1" applyProtection="1">
      <alignment horizontal="center" vertical="center" wrapText="1"/>
      <protection hidden="1"/>
    </xf>
    <xf numFmtId="0" fontId="1" fillId="6" borderId="12" xfId="5" applyFont="1" applyFill="1" applyBorder="1" applyAlignment="1" applyProtection="1">
      <alignment horizontal="center" vertical="center" wrapText="1"/>
      <protection hidden="1"/>
    </xf>
    <xf numFmtId="0" fontId="22" fillId="5" borderId="0" xfId="4" applyFont="1" applyFill="1" applyAlignment="1" applyProtection="1">
      <alignment horizontal="center" vertical="center" wrapText="1"/>
      <protection hidden="1"/>
    </xf>
    <xf numFmtId="0" fontId="5" fillId="0" borderId="0" xfId="6" applyFont="1" applyAlignment="1" applyProtection="1">
      <alignment horizontal="left" vertical="center"/>
      <protection hidden="1"/>
    </xf>
    <xf numFmtId="0" fontId="17" fillId="0" borderId="0" xfId="4" applyFont="1" applyAlignment="1" applyProtection="1">
      <alignment horizontal="center" vertical="center"/>
      <protection hidden="1"/>
    </xf>
    <xf numFmtId="0" fontId="14" fillId="3" borderId="14" xfId="6" applyFont="1" applyFill="1" applyBorder="1" applyAlignment="1" applyProtection="1">
      <alignment horizontal="center"/>
      <protection hidden="1"/>
    </xf>
    <xf numFmtId="0" fontId="14" fillId="3" borderId="2" xfId="6" applyFont="1" applyFill="1" applyBorder="1" applyAlignment="1" applyProtection="1">
      <alignment horizontal="center"/>
      <protection hidden="1"/>
    </xf>
    <xf numFmtId="164" fontId="21" fillId="3" borderId="5" xfId="6" applyNumberFormat="1" applyFont="1" applyFill="1" applyBorder="1" applyAlignment="1" applyProtection="1">
      <alignment horizontal="center" vertical="center"/>
      <protection hidden="1"/>
    </xf>
    <xf numFmtId="164" fontId="21" fillId="3" borderId="11" xfId="6" applyNumberFormat="1" applyFont="1" applyFill="1" applyBorder="1" applyAlignment="1" applyProtection="1">
      <alignment horizontal="center" vertical="center"/>
      <protection hidden="1"/>
    </xf>
  </cellXfs>
  <cellStyles count="9">
    <cellStyle name="Millares" xfId="1" builtinId="3"/>
    <cellStyle name="Millares 2" xfId="8" xr:uid="{70E91235-9755-4A54-A135-07F133EB34A9}"/>
    <cellStyle name="Moneda" xfId="2" builtinId="4"/>
    <cellStyle name="Normal" xfId="0" builtinId="0"/>
    <cellStyle name="Normal 2" xfId="4" xr:uid="{EBC8AC57-EE1D-40F8-A643-B7F21F4937FD}"/>
    <cellStyle name="Normal 3" xfId="6" xr:uid="{86353CF8-1428-4E5F-9AE7-55BDA8E342AE}"/>
    <cellStyle name="Normal 4" xfId="7" xr:uid="{248E553B-84F8-4284-B688-37F78815109A}"/>
    <cellStyle name="Normal_Calculadora Garbarino 45_v1" xfId="5" xr:uid="{5AE9708E-5E6C-442A-86E7-23EBBB0BEEDC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1164168</xdr:colOff>
      <xdr:row>0</xdr:row>
      <xdr:rowOff>169334</xdr:rowOff>
    </xdr:from>
    <xdr:to>
      <xdr:col>11</xdr:col>
      <xdr:colOff>1111604</xdr:colOff>
      <xdr:row>3</xdr:row>
      <xdr:rowOff>65727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5E8658-6741-4235-9F68-B513516B4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00251" y="169334"/>
          <a:ext cx="1333852" cy="467893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0</xdr:row>
      <xdr:rowOff>0</xdr:rowOff>
    </xdr:from>
    <xdr:to>
      <xdr:col>5</xdr:col>
      <xdr:colOff>905004</xdr:colOff>
      <xdr:row>3</xdr:row>
      <xdr:rowOff>114396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8D0D0B-E3B6-47B3-BEC0-071C537D9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3725" y="0"/>
          <a:ext cx="924054" cy="685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132292</xdr:colOff>
      <xdr:row>2</xdr:row>
      <xdr:rowOff>158750</xdr:rowOff>
    </xdr:from>
    <xdr:to>
      <xdr:col>1</xdr:col>
      <xdr:colOff>132292</xdr:colOff>
      <xdr:row>5</xdr:row>
      <xdr:rowOff>164634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A98B70-A223-4264-8E01-102ABA8D7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7692" y="539750"/>
          <a:ext cx="0" cy="5773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455083</xdr:colOff>
      <xdr:row>2</xdr:row>
      <xdr:rowOff>74084</xdr:rowOff>
    </xdr:from>
    <xdr:to>
      <xdr:col>5</xdr:col>
      <xdr:colOff>254621</xdr:colOff>
      <xdr:row>4</xdr:row>
      <xdr:rowOff>113771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D34CB2-0693-4DB7-A8DC-21F7E126E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2433" y="455084"/>
          <a:ext cx="1256863" cy="42068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926171</xdr:colOff>
      <xdr:row>4</xdr:row>
      <xdr:rowOff>114396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0FE5FC-FB40-472A-9D8C-A7937A781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46250" y="190500"/>
          <a:ext cx="926171" cy="685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7E4EE-B1EB-430E-B6ED-68620964E623}">
  <sheetPr>
    <pageSetUpPr fitToPage="1"/>
  </sheetPr>
  <dimension ref="A1:P74"/>
  <sheetViews>
    <sheetView showGridLines="0" tabSelected="1" zoomScale="90" zoomScaleNormal="90" workbookViewId="0">
      <selection activeCell="G8" sqref="G8"/>
    </sheetView>
  </sheetViews>
  <sheetFormatPr baseColWidth="10" defaultColWidth="9.140625" defaultRowHeight="0" customHeight="1" zeroHeight="1"/>
  <cols>
    <col min="1" max="1" width="9.140625" style="5" customWidth="1"/>
    <col min="2" max="2" width="36" style="5" hidden="1" customWidth="1"/>
    <col min="3" max="3" width="15.85546875" style="5" hidden="1" customWidth="1"/>
    <col min="4" max="4" width="36" style="5" hidden="1" customWidth="1"/>
    <col min="5" max="5" width="7.42578125" style="44" customWidth="1"/>
    <col min="6" max="6" width="34.85546875" style="45" customWidth="1"/>
    <col min="7" max="7" width="16.7109375" style="44" bestFit="1" customWidth="1"/>
    <col min="8" max="8" width="13.42578125" style="44" bestFit="1" customWidth="1"/>
    <col min="9" max="9" width="14.85546875" style="44" bestFit="1" customWidth="1"/>
    <col min="10" max="10" width="18.42578125" style="44" bestFit="1" customWidth="1"/>
    <col min="11" max="11" width="20.85546875" style="44" bestFit="1" customWidth="1"/>
    <col min="12" max="12" width="16.85546875" style="44" customWidth="1"/>
    <col min="13" max="13" width="10.42578125" style="46" customWidth="1"/>
    <col min="14" max="16" width="10.42578125" style="5" hidden="1" customWidth="1"/>
    <col min="17" max="17" width="10.42578125" style="5" customWidth="1"/>
    <col min="18" max="19" width="9.140625" style="5" customWidth="1"/>
    <col min="20" max="16384" width="9.140625" style="5"/>
  </cols>
  <sheetData>
    <row r="1" spans="1:16" ht="15">
      <c r="A1" s="1"/>
      <c r="B1" s="1"/>
      <c r="C1" s="1"/>
      <c r="D1" s="1"/>
      <c r="E1" s="2"/>
      <c r="F1" s="3"/>
      <c r="G1" s="2"/>
      <c r="H1" s="2"/>
      <c r="I1" s="2"/>
      <c r="J1" s="2"/>
      <c r="K1" s="2"/>
      <c r="L1" s="2"/>
      <c r="M1" s="4"/>
    </row>
    <row r="2" spans="1:16" ht="15">
      <c r="A2" s="1"/>
      <c r="B2" s="1"/>
      <c r="C2" s="1"/>
      <c r="D2" s="1"/>
      <c r="E2" s="2"/>
      <c r="F2" s="3"/>
      <c r="G2" s="2"/>
      <c r="H2" s="2"/>
      <c r="I2" s="2"/>
      <c r="J2" s="2"/>
      <c r="K2" s="2"/>
      <c r="L2" s="2"/>
      <c r="M2" s="4"/>
    </row>
    <row r="3" spans="1:16" ht="15">
      <c r="A3" s="1"/>
      <c r="B3" s="1"/>
      <c r="C3" s="1"/>
      <c r="D3" s="1"/>
      <c r="E3" s="2"/>
      <c r="F3" s="3"/>
      <c r="G3" s="2"/>
      <c r="H3" s="2"/>
      <c r="I3" s="2"/>
      <c r="J3" s="2"/>
      <c r="K3" s="2"/>
      <c r="L3" s="2"/>
      <c r="M3" s="4"/>
    </row>
    <row r="4" spans="1:16" ht="15">
      <c r="A4" s="1"/>
      <c r="B4" s="1"/>
      <c r="C4" s="1"/>
      <c r="D4" s="1"/>
      <c r="E4" s="2"/>
      <c r="F4" s="3"/>
      <c r="G4" s="2"/>
      <c r="H4" s="2"/>
      <c r="I4" s="2"/>
      <c r="J4" s="2"/>
      <c r="K4" s="2"/>
      <c r="L4" s="2"/>
      <c r="M4" s="4"/>
    </row>
    <row r="5" spans="1:16" ht="15">
      <c r="A5" s="1"/>
      <c r="B5" s="1"/>
      <c r="C5" s="1"/>
      <c r="D5" s="1"/>
      <c r="E5" s="2"/>
      <c r="F5" s="6" t="s">
        <v>22</v>
      </c>
      <c r="G5" s="6"/>
      <c r="H5" s="6"/>
      <c r="I5" s="6"/>
      <c r="J5" s="2"/>
      <c r="K5" s="2"/>
      <c r="L5" s="2"/>
      <c r="M5" s="4"/>
    </row>
    <row r="6" spans="1:16" ht="15">
      <c r="A6" s="1"/>
      <c r="B6" s="1"/>
      <c r="C6" s="1"/>
      <c r="D6" s="1"/>
      <c r="E6" s="2"/>
      <c r="F6" s="6" t="s">
        <v>21</v>
      </c>
      <c r="G6" s="2"/>
      <c r="H6" s="2"/>
      <c r="I6" s="2"/>
      <c r="J6" s="2"/>
      <c r="K6" s="2"/>
      <c r="L6" s="2"/>
      <c r="M6" s="4"/>
    </row>
    <row r="7" spans="1:16" ht="10.5" customHeight="1">
      <c r="A7" s="1"/>
      <c r="B7" s="1"/>
      <c r="C7" s="1"/>
      <c r="D7" s="1"/>
      <c r="E7" s="2"/>
      <c r="F7" s="3"/>
      <c r="G7" s="2"/>
      <c r="H7" s="2"/>
      <c r="I7" s="2"/>
      <c r="J7" s="2"/>
      <c r="K7" s="2"/>
      <c r="L7" s="2"/>
      <c r="M7" s="4"/>
    </row>
    <row r="8" spans="1:16" ht="15">
      <c r="A8" s="1"/>
      <c r="B8" s="1"/>
      <c r="C8" s="1"/>
      <c r="D8" s="1"/>
      <c r="E8" s="2"/>
      <c r="F8" s="7" t="s">
        <v>0</v>
      </c>
      <c r="G8" s="8">
        <v>100</v>
      </c>
      <c r="H8" s="2"/>
      <c r="I8" s="2"/>
      <c r="J8" s="80" t="s">
        <v>1</v>
      </c>
      <c r="K8" s="80"/>
      <c r="L8" s="9">
        <f>+XIRR(L14:L16,F14:F16)</f>
        <v>6.3476595282554629E-2</v>
      </c>
      <c r="M8" s="10"/>
    </row>
    <row r="9" spans="1:16" ht="15">
      <c r="A9" s="1"/>
      <c r="B9" s="1"/>
      <c r="C9" s="1"/>
      <c r="D9" s="1"/>
      <c r="E9" s="2"/>
      <c r="F9" s="7" t="s">
        <v>2</v>
      </c>
      <c r="G9" s="11">
        <v>45936</v>
      </c>
      <c r="H9" s="2"/>
      <c r="I9" s="2"/>
      <c r="J9" s="80" t="s">
        <v>20</v>
      </c>
      <c r="K9" s="80"/>
      <c r="L9" s="9">
        <f>+(((1+L8)^(1/2)-1)*2)</f>
        <v>6.2500031789143762E-2</v>
      </c>
      <c r="M9" s="12"/>
    </row>
    <row r="10" spans="1:16" ht="15">
      <c r="A10" s="1"/>
      <c r="B10" s="1"/>
      <c r="C10" s="1"/>
      <c r="D10" s="1"/>
      <c r="E10" s="2"/>
      <c r="F10" s="51" t="s">
        <v>3</v>
      </c>
      <c r="G10" s="50">
        <v>6.25E-2</v>
      </c>
      <c r="H10" s="2"/>
      <c r="I10" s="2"/>
      <c r="J10" s="80" t="s">
        <v>4</v>
      </c>
      <c r="K10" s="80"/>
      <c r="L10" s="13">
        <f>+SUM(P15:P16)/(365/12)</f>
        <v>11.818167857143893</v>
      </c>
      <c r="M10" s="12"/>
    </row>
    <row r="11" spans="1:16" ht="15">
      <c r="A11" s="1"/>
      <c r="B11" s="1"/>
      <c r="C11" s="1"/>
      <c r="D11" s="1"/>
      <c r="E11" s="2"/>
      <c r="F11" s="51" t="s">
        <v>5</v>
      </c>
      <c r="G11" s="14">
        <v>1.0000000031399301</v>
      </c>
      <c r="I11" s="6"/>
      <c r="J11" s="80" t="s">
        <v>18</v>
      </c>
      <c r="K11" s="80"/>
      <c r="L11" s="13">
        <f>+SUM(P15:P16)/(365)</f>
        <v>0.98484732142865783</v>
      </c>
      <c r="M11" s="15"/>
      <c r="N11" s="16"/>
    </row>
    <row r="12" spans="1:16" ht="15.75" thickBot="1">
      <c r="A12" s="1"/>
      <c r="B12" s="1"/>
      <c r="C12" s="1"/>
      <c r="D12" s="1"/>
      <c r="E12" s="2"/>
      <c r="F12" s="3"/>
      <c r="G12" s="2"/>
      <c r="H12" s="2"/>
      <c r="I12" s="2"/>
      <c r="J12" s="2"/>
      <c r="K12" s="2"/>
      <c r="L12" s="2"/>
      <c r="M12" s="17"/>
      <c r="N12" s="16"/>
    </row>
    <row r="13" spans="1:16" s="25" customFormat="1" ht="28.5" customHeight="1" thickBot="1">
      <c r="A13" s="18"/>
      <c r="B13" s="19"/>
      <c r="C13" s="19" t="s">
        <v>6</v>
      </c>
      <c r="D13" s="19"/>
      <c r="E13" s="20"/>
      <c r="F13" s="21" t="s">
        <v>7</v>
      </c>
      <c r="G13" s="21" t="s">
        <v>8</v>
      </c>
      <c r="H13" s="21" t="s">
        <v>9</v>
      </c>
      <c r="I13" s="21" t="s">
        <v>10</v>
      </c>
      <c r="J13" s="21" t="s">
        <v>11</v>
      </c>
      <c r="K13" s="21" t="s">
        <v>12</v>
      </c>
      <c r="L13" s="22" t="s">
        <v>13</v>
      </c>
      <c r="M13" s="23"/>
      <c r="N13" s="24" t="s">
        <v>14</v>
      </c>
      <c r="O13" s="24" t="s">
        <v>15</v>
      </c>
      <c r="P13" s="24" t="s">
        <v>16</v>
      </c>
    </row>
    <row r="14" spans="1:16" ht="15">
      <c r="A14" s="1"/>
      <c r="B14" s="26">
        <f>+G9</f>
        <v>45936</v>
      </c>
      <c r="C14" s="27"/>
      <c r="D14" s="26">
        <f>+B14</f>
        <v>45936</v>
      </c>
      <c r="F14" s="28">
        <f>+G9</f>
        <v>45936</v>
      </c>
      <c r="G14" s="52">
        <f>+G8</f>
        <v>100</v>
      </c>
      <c r="H14" s="30"/>
      <c r="I14" s="29"/>
      <c r="J14" s="52"/>
      <c r="K14" s="52">
        <f>+G14-J14</f>
        <v>100</v>
      </c>
      <c r="L14" s="31">
        <f>-G14*G11</f>
        <v>-100.00000031399301</v>
      </c>
      <c r="M14" s="32"/>
      <c r="N14" s="33"/>
      <c r="O14" s="33"/>
    </row>
    <row r="15" spans="1:16" ht="15">
      <c r="A15" s="1"/>
      <c r="B15" s="26">
        <f>+EDATE(B14,6)</f>
        <v>46118</v>
      </c>
      <c r="C15" s="27"/>
      <c r="D15" s="34">
        <f>+B15</f>
        <v>46118</v>
      </c>
      <c r="E15" s="54"/>
      <c r="F15" s="35">
        <f t="shared" ref="F15:F16" si="0">+D15</f>
        <v>46118</v>
      </c>
      <c r="G15" s="52">
        <f>K14</f>
        <v>100</v>
      </c>
      <c r="H15" s="36">
        <f>B15-B14</f>
        <v>182</v>
      </c>
      <c r="I15" s="29">
        <f>G15*$G$10*(H15/365)</f>
        <v>3.1164383561643838</v>
      </c>
      <c r="J15" s="52">
        <f>+G7</f>
        <v>0</v>
      </c>
      <c r="K15" s="52">
        <f>+G15-J15</f>
        <v>100</v>
      </c>
      <c r="L15" s="31">
        <f>+I15+J15</f>
        <v>3.1164383561643838</v>
      </c>
      <c r="M15" s="32"/>
      <c r="N15" s="37">
        <f>+L15/(1+$L$8)^((O15)/365)</f>
        <v>3.0222555670481408</v>
      </c>
      <c r="O15" s="38">
        <f>+F15-$F$14</f>
        <v>182</v>
      </c>
      <c r="P15" s="39">
        <f>+(N15/$N$17)*O15</f>
        <v>5.5005051229194768</v>
      </c>
    </row>
    <row r="16" spans="1:16" ht="15.75" thickBot="1">
      <c r="A16" s="1"/>
      <c r="B16" s="26">
        <f t="shared" ref="B16" si="1">+EDATE(B15,6)</f>
        <v>46301</v>
      </c>
      <c r="C16" s="27"/>
      <c r="D16" s="34">
        <f>+B16</f>
        <v>46301</v>
      </c>
      <c r="E16" s="54"/>
      <c r="F16" s="35">
        <f t="shared" si="0"/>
        <v>46301</v>
      </c>
      <c r="G16" s="52">
        <f>K15</f>
        <v>100</v>
      </c>
      <c r="H16" s="36">
        <f>D16-B15</f>
        <v>183</v>
      </c>
      <c r="I16" s="29">
        <f>G16*$G$10*(H16/365)</f>
        <v>3.1335616438356166</v>
      </c>
      <c r="J16" s="52">
        <f>G8</f>
        <v>100</v>
      </c>
      <c r="K16" s="52">
        <f t="shared" ref="K16" si="2">+G16-J16</f>
        <v>0</v>
      </c>
      <c r="L16" s="31">
        <f>+I16+J16</f>
        <v>103.13356164383562</v>
      </c>
      <c r="M16" s="32"/>
      <c r="N16" s="37">
        <f>+L16/(1+$L$8)^((O16)/365)</f>
        <v>96.977744598539189</v>
      </c>
      <c r="O16" s="38">
        <f>+F16-$F$14</f>
        <v>365</v>
      </c>
      <c r="P16" s="39">
        <f>+(N16/$N$17)*O16</f>
        <v>353.9687671985406</v>
      </c>
    </row>
    <row r="17" spans="1:14" ht="15.75" thickBot="1">
      <c r="A17" s="1"/>
      <c r="B17" s="40"/>
      <c r="C17" s="27"/>
      <c r="D17" s="1"/>
      <c r="E17" s="54"/>
      <c r="F17" s="81" t="s">
        <v>17</v>
      </c>
      <c r="G17" s="82"/>
      <c r="H17" s="83"/>
      <c r="I17" s="41">
        <f>SUM(I15:I16)</f>
        <v>6.25</v>
      </c>
      <c r="J17" s="53">
        <f>SUM(J15:J16)</f>
        <v>100</v>
      </c>
      <c r="K17" s="53"/>
      <c r="L17" s="42">
        <f>SUM(L14:L16)</f>
        <v>6.2499996860069871</v>
      </c>
      <c r="M17" s="4"/>
      <c r="N17" s="43">
        <f>SUM(N15:N16)</f>
        <v>100.00000016558732</v>
      </c>
    </row>
    <row r="18" spans="1:14" ht="15" customHeight="1">
      <c r="E18" s="54"/>
    </row>
    <row r="19" spans="1:14" s="47" customFormat="1" ht="37.5" customHeight="1">
      <c r="E19" s="48"/>
      <c r="F19" s="79" t="s">
        <v>19</v>
      </c>
      <c r="G19" s="79"/>
      <c r="H19" s="79"/>
      <c r="I19" s="79"/>
      <c r="J19" s="79"/>
      <c r="K19" s="79"/>
      <c r="L19" s="79"/>
      <c r="M19" s="49"/>
    </row>
    <row r="20" spans="1:14" ht="15" customHeight="1"/>
    <row r="21" spans="1:14" ht="15" customHeight="1"/>
    <row r="22" spans="1:14" ht="15" customHeight="1"/>
    <row r="23" spans="1:14" ht="15" customHeight="1"/>
    <row r="24" spans="1:14" ht="15" customHeight="1"/>
    <row r="25" spans="1:14" ht="15" customHeight="1"/>
    <row r="26" spans="1:14" ht="15" customHeight="1"/>
    <row r="27" spans="1:14" ht="15" customHeight="1"/>
    <row r="28" spans="1:14" ht="15" customHeight="1"/>
    <row r="29" spans="1:14" ht="15" customHeight="1"/>
    <row r="30" spans="1:14" ht="15" customHeight="1"/>
    <row r="31" spans="1:14" ht="15" customHeight="1"/>
    <row r="32" spans="1:1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sheetProtection algorithmName="SHA-512" hashValue="g/WZU7oX7bvPJ+9iBiR3SwKEtedrFrOlIq2Ak/SM5M9c+aKkrLa3/jTo0RaRi33efM4tH9Ufm79isJ8gw/91BQ==" saltValue="6HfS9xX6SYozOPHFWUHR5w==" spinCount="100000" sheet="1" selectLockedCells="1"/>
  <mergeCells count="6">
    <mergeCell ref="F19:L19"/>
    <mergeCell ref="J8:K8"/>
    <mergeCell ref="J9:K9"/>
    <mergeCell ref="J10:K10"/>
    <mergeCell ref="J11:K11"/>
    <mergeCell ref="F17:H17"/>
  </mergeCells>
  <pageMargins left="0.39370078740157483" right="0.39370078740157483" top="0.39370078740157483" bottom="0.39370078740157483" header="0" footer="0"/>
  <pageSetup paperSize="9" scale="86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3B200-4B4C-4B38-B40B-F896B0F22382}">
  <dimension ref="A3:N222"/>
  <sheetViews>
    <sheetView showGridLines="0" zoomScale="90" zoomScaleNormal="90" workbookViewId="0">
      <selection activeCell="P13" sqref="P13"/>
    </sheetView>
  </sheetViews>
  <sheetFormatPr baseColWidth="10" defaultColWidth="9.140625" defaultRowHeight="15"/>
  <cols>
    <col min="1" max="1" width="19.42578125" style="55" customWidth="1"/>
    <col min="2" max="2" width="6.85546875" style="55" customWidth="1"/>
    <col min="3" max="3" width="21.85546875" style="55" customWidth="1"/>
    <col min="4" max="4" width="33.85546875" style="55" customWidth="1"/>
    <col min="5" max="5" width="21.85546875" style="55" customWidth="1"/>
    <col min="6" max="6" width="42.28515625" style="60" customWidth="1"/>
    <col min="7" max="7" width="37.5703125" style="55" hidden="1" customWidth="1"/>
    <col min="8" max="8" width="24" style="55" hidden="1" customWidth="1"/>
    <col min="9" max="9" width="21" style="55" hidden="1" customWidth="1"/>
    <col min="10" max="10" width="23.42578125" style="55" hidden="1" customWidth="1"/>
    <col min="11" max="11" width="0" style="55" hidden="1" customWidth="1"/>
    <col min="12" max="16384" width="9.140625" style="55"/>
  </cols>
  <sheetData>
    <row r="3" spans="1:10" ht="15" customHeight="1">
      <c r="C3" s="85"/>
      <c r="D3" s="85"/>
      <c r="E3" s="57"/>
      <c r="F3" s="58"/>
      <c r="G3" s="59"/>
    </row>
    <row r="4" spans="1:10" ht="15" customHeight="1">
      <c r="C4" s="56"/>
      <c r="D4" s="56"/>
      <c r="E4" s="57"/>
      <c r="F4" s="58"/>
      <c r="G4" s="59"/>
    </row>
    <row r="5" spans="1:10" ht="15" customHeight="1">
      <c r="A5" s="60"/>
      <c r="B5" s="60"/>
      <c r="C5" s="56"/>
      <c r="D5" s="56"/>
      <c r="E5" s="57"/>
      <c r="F5" s="58"/>
      <c r="G5" s="59"/>
    </row>
    <row r="6" spans="1:10" ht="15" customHeight="1">
      <c r="A6" s="60"/>
      <c r="B6" s="60"/>
      <c r="C6" s="56"/>
      <c r="D6" s="56"/>
      <c r="E6" s="57"/>
      <c r="F6" s="58"/>
      <c r="G6" s="59"/>
    </row>
    <row r="7" spans="1:10" ht="15" customHeight="1">
      <c r="C7" s="6" t="s">
        <v>22</v>
      </c>
      <c r="D7" s="56"/>
      <c r="E7" s="57"/>
      <c r="F7" s="58"/>
      <c r="G7" s="59"/>
    </row>
    <row r="8" spans="1:10" ht="15" customHeight="1">
      <c r="C8" s="6" t="s">
        <v>21</v>
      </c>
      <c r="D8" s="56"/>
      <c r="E8" s="57"/>
      <c r="F8" s="58"/>
      <c r="G8" s="59"/>
    </row>
    <row r="9" spans="1:10" ht="15" customHeight="1">
      <c r="C9" s="56"/>
      <c r="D9" s="56"/>
      <c r="E9" s="57"/>
      <c r="F9" s="58"/>
      <c r="G9" s="59"/>
    </row>
    <row r="10" spans="1:10" ht="26.1" customHeight="1">
      <c r="B10" s="86" t="s">
        <v>24</v>
      </c>
      <c r="C10" s="86"/>
      <c r="D10" s="86"/>
      <c r="E10" s="86"/>
      <c r="F10" s="61"/>
      <c r="G10" s="62"/>
    </row>
    <row r="11" spans="1:10" ht="8.1" customHeight="1">
      <c r="C11" s="63"/>
      <c r="D11" s="63"/>
      <c r="E11" s="63"/>
      <c r="F11" s="63"/>
      <c r="G11" s="62"/>
    </row>
    <row r="12" spans="1:10" ht="15" customHeight="1">
      <c r="C12" s="87" t="s">
        <v>25</v>
      </c>
      <c r="D12" s="87"/>
      <c r="E12" s="64">
        <v>100</v>
      </c>
      <c r="F12" s="65" t="s">
        <v>28</v>
      </c>
    </row>
    <row r="13" spans="1:10" ht="15" customHeight="1">
      <c r="C13" s="88" t="s">
        <v>23</v>
      </c>
      <c r="D13" s="88"/>
      <c r="E13" s="78">
        <f>101.314/100</f>
        <v>1.0131399999999999</v>
      </c>
      <c r="F13" s="66"/>
      <c r="G13" s="62"/>
    </row>
    <row r="14" spans="1:10" s="60" customFormat="1" ht="17.100000000000001" customHeight="1" thickBot="1">
      <c r="E14" s="66"/>
      <c r="F14" s="66"/>
      <c r="G14" s="67"/>
    </row>
    <row r="15" spans="1:10" ht="18.95" customHeight="1" thickBot="1">
      <c r="C15" s="89" t="s">
        <v>26</v>
      </c>
      <c r="D15" s="90"/>
      <c r="E15" s="68">
        <f>+ROUNDDOWN(E12*E13,0)</f>
        <v>101</v>
      </c>
      <c r="F15" s="69"/>
    </row>
    <row r="16" spans="1:10" ht="15" customHeight="1">
      <c r="E16" s="70"/>
      <c r="F16" s="71"/>
      <c r="J16" s="70"/>
    </row>
    <row r="17" spans="1:14" ht="21" customHeight="1">
      <c r="A17" s="72"/>
      <c r="C17" s="84" t="s">
        <v>27</v>
      </c>
      <c r="D17" s="84"/>
      <c r="E17" s="84"/>
      <c r="F17" s="73"/>
      <c r="G17" s="74"/>
      <c r="H17" s="74"/>
      <c r="I17" s="74"/>
      <c r="J17" s="74"/>
      <c r="K17" s="74"/>
      <c r="L17" s="74"/>
      <c r="M17" s="74"/>
      <c r="N17" s="74"/>
    </row>
    <row r="18" spans="1:14" ht="10.5" customHeight="1">
      <c r="C18" s="84"/>
      <c r="D18" s="84"/>
      <c r="E18" s="84"/>
      <c r="F18" s="73"/>
      <c r="G18" s="74"/>
      <c r="H18" s="74"/>
      <c r="I18" s="74"/>
      <c r="J18" s="74"/>
      <c r="K18" s="74"/>
      <c r="L18" s="74"/>
      <c r="M18" s="74"/>
      <c r="N18" s="74"/>
    </row>
    <row r="19" spans="1:14" ht="12" hidden="1" customHeight="1">
      <c r="C19" s="84"/>
      <c r="D19" s="84"/>
      <c r="E19" s="84"/>
      <c r="F19" s="73"/>
      <c r="G19" s="74"/>
      <c r="H19" s="74"/>
      <c r="I19" s="74"/>
      <c r="J19" s="74"/>
      <c r="K19" s="74"/>
      <c r="L19" s="74"/>
      <c r="M19" s="74"/>
      <c r="N19" s="74"/>
    </row>
    <row r="20" spans="1:14" ht="14.25" customHeight="1">
      <c r="C20" s="84" t="s">
        <v>29</v>
      </c>
      <c r="D20" s="84"/>
      <c r="E20" s="84"/>
      <c r="F20" s="73"/>
      <c r="G20" s="74"/>
      <c r="H20" s="74"/>
      <c r="I20" s="74"/>
      <c r="J20" s="74"/>
      <c r="K20" s="74"/>
      <c r="L20" s="74"/>
      <c r="M20" s="74"/>
      <c r="N20" s="74"/>
    </row>
    <row r="21" spans="1:14" ht="57.75" customHeight="1">
      <c r="C21" s="84"/>
      <c r="D21" s="84"/>
      <c r="E21" s="84"/>
      <c r="F21" s="75"/>
      <c r="G21" s="74"/>
      <c r="H21" s="84"/>
      <c r="I21" s="84"/>
      <c r="J21" s="84"/>
      <c r="K21" s="74"/>
      <c r="L21" s="74"/>
      <c r="M21" s="74"/>
      <c r="N21" s="74"/>
    </row>
    <row r="22" spans="1:14" ht="35.25" customHeight="1">
      <c r="C22" s="76"/>
      <c r="E22" s="70"/>
      <c r="F22" s="71"/>
      <c r="G22" s="74"/>
      <c r="H22" s="84"/>
      <c r="I22" s="84"/>
      <c r="J22" s="84"/>
      <c r="K22" s="74"/>
      <c r="L22" s="74"/>
      <c r="M22" s="74"/>
      <c r="N22" s="74"/>
    </row>
    <row r="23" spans="1:14">
      <c r="C23" s="77"/>
      <c r="E23" s="70"/>
      <c r="F23" s="71"/>
      <c r="G23" s="74"/>
      <c r="H23" s="74"/>
      <c r="I23" s="74"/>
      <c r="J23" s="74"/>
      <c r="K23" s="74"/>
      <c r="L23" s="74"/>
      <c r="M23" s="74"/>
      <c r="N23" s="74"/>
    </row>
    <row r="24" spans="1:14">
      <c r="E24" s="70"/>
      <c r="F24" s="71"/>
      <c r="J24" s="70"/>
    </row>
    <row r="25" spans="1:14">
      <c r="E25" s="70"/>
      <c r="F25" s="71"/>
      <c r="J25" s="70"/>
    </row>
    <row r="26" spans="1:14">
      <c r="E26" s="70"/>
      <c r="F26" s="71"/>
      <c r="J26" s="70"/>
    </row>
    <row r="27" spans="1:14">
      <c r="E27" s="70"/>
      <c r="F27" s="71"/>
      <c r="J27" s="70"/>
    </row>
    <row r="28" spans="1:14">
      <c r="E28" s="70"/>
      <c r="F28" s="71"/>
      <c r="J28" s="70"/>
    </row>
    <row r="29" spans="1:14">
      <c r="E29" s="70"/>
      <c r="F29" s="71"/>
      <c r="J29" s="70"/>
    </row>
    <row r="30" spans="1:14">
      <c r="E30" s="70"/>
      <c r="F30" s="71"/>
      <c r="J30" s="70"/>
    </row>
    <row r="31" spans="1:14">
      <c r="E31" s="70"/>
      <c r="F31" s="71"/>
      <c r="J31" s="70"/>
    </row>
    <row r="32" spans="1:14">
      <c r="E32" s="70"/>
      <c r="F32" s="71"/>
      <c r="J32" s="70"/>
    </row>
    <row r="33" spans="5:10">
      <c r="E33" s="70"/>
      <c r="F33" s="71"/>
      <c r="J33" s="70"/>
    </row>
    <row r="34" spans="5:10">
      <c r="E34" s="70"/>
      <c r="F34" s="71"/>
      <c r="J34" s="70"/>
    </row>
    <row r="35" spans="5:10">
      <c r="E35" s="70"/>
      <c r="F35" s="71"/>
      <c r="J35" s="70"/>
    </row>
    <row r="36" spans="5:10">
      <c r="E36" s="70"/>
      <c r="F36" s="71"/>
      <c r="J36" s="70"/>
    </row>
    <row r="37" spans="5:10">
      <c r="E37" s="70"/>
      <c r="F37" s="71"/>
      <c r="J37" s="70"/>
    </row>
    <row r="38" spans="5:10">
      <c r="E38" s="70"/>
      <c r="F38" s="71"/>
      <c r="J38" s="70"/>
    </row>
    <row r="39" spans="5:10">
      <c r="E39" s="70"/>
      <c r="F39" s="71"/>
      <c r="J39" s="70"/>
    </row>
    <row r="40" spans="5:10">
      <c r="E40" s="70"/>
      <c r="F40" s="71"/>
      <c r="J40" s="70"/>
    </row>
    <row r="41" spans="5:10">
      <c r="E41" s="70"/>
      <c r="F41" s="71"/>
      <c r="J41" s="70"/>
    </row>
    <row r="42" spans="5:10">
      <c r="E42" s="70"/>
      <c r="F42" s="71"/>
      <c r="J42" s="70"/>
    </row>
    <row r="43" spans="5:10">
      <c r="E43" s="70"/>
      <c r="F43" s="71"/>
      <c r="J43" s="70"/>
    </row>
    <row r="44" spans="5:10">
      <c r="E44" s="70"/>
      <c r="F44" s="71"/>
      <c r="J44" s="70"/>
    </row>
    <row r="45" spans="5:10">
      <c r="E45" s="70"/>
      <c r="F45" s="71"/>
      <c r="J45" s="70"/>
    </row>
    <row r="46" spans="5:10">
      <c r="E46" s="70"/>
      <c r="F46" s="71"/>
      <c r="J46" s="70"/>
    </row>
    <row r="47" spans="5:10">
      <c r="E47" s="70"/>
      <c r="F47" s="71"/>
      <c r="J47" s="70"/>
    </row>
    <row r="48" spans="5:10">
      <c r="E48" s="70"/>
      <c r="F48" s="71"/>
      <c r="J48" s="70"/>
    </row>
    <row r="49" spans="5:10">
      <c r="E49" s="70"/>
      <c r="F49" s="71"/>
      <c r="J49" s="70"/>
    </row>
    <row r="50" spans="5:10">
      <c r="E50" s="70"/>
      <c r="F50" s="71"/>
      <c r="J50" s="70"/>
    </row>
    <row r="51" spans="5:10">
      <c r="E51" s="70"/>
      <c r="F51" s="71"/>
      <c r="J51" s="70"/>
    </row>
    <row r="52" spans="5:10">
      <c r="E52" s="70"/>
      <c r="F52" s="71"/>
      <c r="J52" s="70"/>
    </row>
    <row r="53" spans="5:10">
      <c r="E53" s="70"/>
      <c r="F53" s="71"/>
      <c r="J53" s="70"/>
    </row>
    <row r="54" spans="5:10">
      <c r="E54" s="70"/>
      <c r="F54" s="71"/>
      <c r="J54" s="70"/>
    </row>
    <row r="55" spans="5:10">
      <c r="E55" s="70"/>
      <c r="F55" s="71"/>
      <c r="J55" s="70"/>
    </row>
    <row r="56" spans="5:10">
      <c r="E56" s="70"/>
      <c r="F56" s="71"/>
      <c r="J56" s="70"/>
    </row>
    <row r="57" spans="5:10">
      <c r="E57" s="70"/>
      <c r="F57" s="71"/>
      <c r="J57" s="70"/>
    </row>
    <row r="58" spans="5:10">
      <c r="E58" s="70"/>
      <c r="F58" s="71"/>
      <c r="J58" s="70"/>
    </row>
    <row r="59" spans="5:10">
      <c r="E59" s="70"/>
      <c r="F59" s="71"/>
      <c r="J59" s="70"/>
    </row>
    <row r="60" spans="5:10">
      <c r="E60" s="70"/>
      <c r="F60" s="71"/>
      <c r="J60" s="70"/>
    </row>
    <row r="61" spans="5:10">
      <c r="E61" s="70"/>
      <c r="F61" s="71"/>
      <c r="J61" s="70"/>
    </row>
    <row r="62" spans="5:10">
      <c r="E62" s="70"/>
      <c r="F62" s="71"/>
      <c r="J62" s="70"/>
    </row>
    <row r="63" spans="5:10">
      <c r="E63" s="70"/>
      <c r="F63" s="71"/>
      <c r="J63" s="70"/>
    </row>
    <row r="64" spans="5:10">
      <c r="E64" s="70"/>
      <c r="F64" s="71"/>
      <c r="J64" s="70"/>
    </row>
    <row r="65" spans="5:10">
      <c r="E65" s="70"/>
      <c r="F65" s="71"/>
      <c r="J65" s="70"/>
    </row>
    <row r="66" spans="5:10">
      <c r="E66" s="70"/>
      <c r="F66" s="71"/>
      <c r="J66" s="70"/>
    </row>
    <row r="67" spans="5:10">
      <c r="E67" s="70"/>
      <c r="F67" s="71"/>
      <c r="J67" s="70"/>
    </row>
    <row r="68" spans="5:10">
      <c r="E68" s="70"/>
      <c r="F68" s="71"/>
      <c r="J68" s="70"/>
    </row>
    <row r="69" spans="5:10">
      <c r="E69" s="70"/>
      <c r="F69" s="71"/>
      <c r="J69" s="70"/>
    </row>
    <row r="70" spans="5:10">
      <c r="E70" s="70"/>
      <c r="F70" s="71"/>
      <c r="J70" s="70"/>
    </row>
    <row r="71" spans="5:10">
      <c r="E71" s="70"/>
      <c r="F71" s="71"/>
      <c r="J71" s="70"/>
    </row>
    <row r="72" spans="5:10">
      <c r="E72" s="70"/>
      <c r="F72" s="71"/>
      <c r="J72" s="70"/>
    </row>
    <row r="73" spans="5:10">
      <c r="E73" s="70"/>
      <c r="F73" s="71"/>
      <c r="J73" s="70"/>
    </row>
    <row r="74" spans="5:10">
      <c r="E74" s="70"/>
      <c r="F74" s="71"/>
    </row>
    <row r="75" spans="5:10">
      <c r="E75" s="70"/>
      <c r="F75" s="71"/>
    </row>
    <row r="76" spans="5:10">
      <c r="E76" s="70"/>
      <c r="F76" s="71"/>
    </row>
    <row r="77" spans="5:10">
      <c r="E77" s="70"/>
      <c r="F77" s="71"/>
    </row>
    <row r="78" spans="5:10">
      <c r="E78" s="70"/>
      <c r="F78" s="71"/>
    </row>
    <row r="79" spans="5:10">
      <c r="E79" s="70"/>
      <c r="F79" s="71"/>
    </row>
    <row r="80" spans="5:10">
      <c r="E80" s="70"/>
      <c r="F80" s="71"/>
    </row>
    <row r="81" spans="5:6">
      <c r="E81" s="70"/>
      <c r="F81" s="71"/>
    </row>
    <row r="82" spans="5:6">
      <c r="E82" s="70"/>
      <c r="F82" s="71"/>
    </row>
    <row r="83" spans="5:6">
      <c r="E83" s="70"/>
      <c r="F83" s="71"/>
    </row>
    <row r="84" spans="5:6">
      <c r="E84" s="70"/>
      <c r="F84" s="71"/>
    </row>
    <row r="85" spans="5:6">
      <c r="E85" s="70"/>
      <c r="F85" s="71"/>
    </row>
    <row r="86" spans="5:6">
      <c r="E86" s="70"/>
      <c r="F86" s="71"/>
    </row>
    <row r="87" spans="5:6">
      <c r="E87" s="70"/>
      <c r="F87" s="71"/>
    </row>
    <row r="88" spans="5:6">
      <c r="E88" s="70"/>
      <c r="F88" s="71"/>
    </row>
    <row r="89" spans="5:6">
      <c r="E89" s="70"/>
      <c r="F89" s="71"/>
    </row>
    <row r="90" spans="5:6">
      <c r="E90" s="70"/>
      <c r="F90" s="71"/>
    </row>
    <row r="91" spans="5:6">
      <c r="E91" s="70"/>
      <c r="F91" s="71"/>
    </row>
    <row r="92" spans="5:6">
      <c r="E92" s="70"/>
      <c r="F92" s="71"/>
    </row>
    <row r="93" spans="5:6">
      <c r="E93" s="70"/>
      <c r="F93" s="71"/>
    </row>
    <row r="94" spans="5:6">
      <c r="E94" s="70"/>
      <c r="F94" s="71"/>
    </row>
    <row r="95" spans="5:6">
      <c r="E95" s="70"/>
      <c r="F95" s="71"/>
    </row>
    <row r="96" spans="5:6">
      <c r="E96" s="70"/>
      <c r="F96" s="71"/>
    </row>
    <row r="97" spans="5:6">
      <c r="E97" s="70"/>
      <c r="F97" s="71"/>
    </row>
    <row r="98" spans="5:6">
      <c r="E98" s="70"/>
      <c r="F98" s="71"/>
    </row>
    <row r="99" spans="5:6">
      <c r="E99" s="70"/>
      <c r="F99" s="71"/>
    </row>
    <row r="100" spans="5:6">
      <c r="E100" s="70"/>
      <c r="F100" s="71"/>
    </row>
    <row r="101" spans="5:6">
      <c r="E101" s="70"/>
      <c r="F101" s="71"/>
    </row>
    <row r="102" spans="5:6">
      <c r="E102" s="70"/>
      <c r="F102" s="71"/>
    </row>
    <row r="103" spans="5:6">
      <c r="E103" s="70"/>
      <c r="F103" s="71"/>
    </row>
    <row r="104" spans="5:6">
      <c r="E104" s="70"/>
      <c r="F104" s="71"/>
    </row>
    <row r="105" spans="5:6">
      <c r="E105" s="70"/>
      <c r="F105" s="71"/>
    </row>
    <row r="106" spans="5:6">
      <c r="E106" s="70"/>
      <c r="F106" s="71"/>
    </row>
    <row r="107" spans="5:6">
      <c r="E107" s="70"/>
      <c r="F107" s="71"/>
    </row>
    <row r="108" spans="5:6">
      <c r="E108" s="70"/>
      <c r="F108" s="71"/>
    </row>
    <row r="109" spans="5:6">
      <c r="E109" s="70"/>
      <c r="F109" s="71"/>
    </row>
    <row r="110" spans="5:6">
      <c r="E110" s="70"/>
      <c r="F110" s="71"/>
    </row>
    <row r="111" spans="5:6">
      <c r="E111" s="70"/>
      <c r="F111" s="71"/>
    </row>
    <row r="112" spans="5:6">
      <c r="E112" s="70"/>
      <c r="F112" s="71"/>
    </row>
    <row r="113" spans="5:6">
      <c r="E113" s="70"/>
      <c r="F113" s="71"/>
    </row>
    <row r="114" spans="5:6">
      <c r="E114" s="70"/>
      <c r="F114" s="71"/>
    </row>
    <row r="115" spans="5:6">
      <c r="E115" s="70"/>
      <c r="F115" s="71"/>
    </row>
    <row r="116" spans="5:6">
      <c r="E116" s="70"/>
      <c r="F116" s="71"/>
    </row>
    <row r="117" spans="5:6">
      <c r="E117" s="70"/>
      <c r="F117" s="71"/>
    </row>
    <row r="118" spans="5:6">
      <c r="E118" s="70"/>
      <c r="F118" s="71"/>
    </row>
    <row r="119" spans="5:6">
      <c r="E119" s="70"/>
      <c r="F119" s="71"/>
    </row>
    <row r="120" spans="5:6">
      <c r="E120" s="70"/>
      <c r="F120" s="71"/>
    </row>
    <row r="121" spans="5:6">
      <c r="E121" s="70"/>
      <c r="F121" s="71"/>
    </row>
    <row r="122" spans="5:6">
      <c r="E122" s="70"/>
      <c r="F122" s="71"/>
    </row>
    <row r="123" spans="5:6">
      <c r="E123" s="70"/>
      <c r="F123" s="71"/>
    </row>
    <row r="124" spans="5:6">
      <c r="E124" s="70"/>
      <c r="F124" s="71"/>
    </row>
    <row r="125" spans="5:6">
      <c r="E125" s="70"/>
      <c r="F125" s="71"/>
    </row>
    <row r="126" spans="5:6">
      <c r="E126" s="70"/>
      <c r="F126" s="71"/>
    </row>
    <row r="127" spans="5:6">
      <c r="E127" s="70"/>
      <c r="F127" s="71"/>
    </row>
    <row r="128" spans="5:6">
      <c r="E128" s="70"/>
      <c r="F128" s="71"/>
    </row>
    <row r="129" spans="5:6">
      <c r="E129" s="70"/>
      <c r="F129" s="71"/>
    </row>
    <row r="130" spans="5:6">
      <c r="E130" s="70"/>
      <c r="F130" s="71"/>
    </row>
    <row r="131" spans="5:6">
      <c r="E131" s="70"/>
      <c r="F131" s="71"/>
    </row>
    <row r="132" spans="5:6">
      <c r="E132" s="70"/>
      <c r="F132" s="71"/>
    </row>
    <row r="133" spans="5:6">
      <c r="E133" s="70"/>
      <c r="F133" s="71"/>
    </row>
    <row r="134" spans="5:6">
      <c r="E134" s="70"/>
      <c r="F134" s="71"/>
    </row>
    <row r="135" spans="5:6">
      <c r="E135" s="70"/>
      <c r="F135" s="71"/>
    </row>
    <row r="136" spans="5:6">
      <c r="E136" s="70"/>
      <c r="F136" s="71"/>
    </row>
    <row r="137" spans="5:6">
      <c r="E137" s="70"/>
      <c r="F137" s="71"/>
    </row>
    <row r="138" spans="5:6">
      <c r="E138" s="70"/>
      <c r="F138" s="71"/>
    </row>
    <row r="139" spans="5:6">
      <c r="E139" s="70"/>
      <c r="F139" s="71"/>
    </row>
    <row r="140" spans="5:6">
      <c r="E140" s="70"/>
      <c r="F140" s="71"/>
    </row>
    <row r="141" spans="5:6">
      <c r="E141" s="70"/>
      <c r="F141" s="71"/>
    </row>
    <row r="142" spans="5:6">
      <c r="E142" s="70"/>
      <c r="F142" s="71"/>
    </row>
    <row r="143" spans="5:6">
      <c r="E143" s="70"/>
      <c r="F143" s="71"/>
    </row>
    <row r="144" spans="5:6">
      <c r="E144" s="70"/>
      <c r="F144" s="71"/>
    </row>
    <row r="145" spans="5:6">
      <c r="E145" s="70"/>
      <c r="F145" s="71"/>
    </row>
    <row r="146" spans="5:6">
      <c r="E146" s="70"/>
      <c r="F146" s="71"/>
    </row>
    <row r="147" spans="5:6">
      <c r="E147" s="70"/>
      <c r="F147" s="71"/>
    </row>
    <row r="148" spans="5:6">
      <c r="E148" s="70"/>
      <c r="F148" s="71"/>
    </row>
    <row r="149" spans="5:6">
      <c r="E149" s="70"/>
      <c r="F149" s="71"/>
    </row>
    <row r="150" spans="5:6">
      <c r="E150" s="70"/>
      <c r="F150" s="71"/>
    </row>
    <row r="151" spans="5:6">
      <c r="E151" s="70"/>
      <c r="F151" s="71"/>
    </row>
    <row r="152" spans="5:6">
      <c r="E152" s="70"/>
      <c r="F152" s="71"/>
    </row>
    <row r="153" spans="5:6">
      <c r="E153" s="70"/>
      <c r="F153" s="71"/>
    </row>
    <row r="154" spans="5:6">
      <c r="E154" s="70"/>
      <c r="F154" s="71"/>
    </row>
    <row r="155" spans="5:6">
      <c r="E155" s="70"/>
      <c r="F155" s="71"/>
    </row>
    <row r="156" spans="5:6">
      <c r="E156" s="70"/>
      <c r="F156" s="71"/>
    </row>
    <row r="157" spans="5:6">
      <c r="E157" s="70"/>
      <c r="F157" s="71"/>
    </row>
    <row r="158" spans="5:6">
      <c r="E158" s="70"/>
      <c r="F158" s="71"/>
    </row>
    <row r="159" spans="5:6">
      <c r="E159" s="70"/>
      <c r="F159" s="71"/>
    </row>
    <row r="160" spans="5:6">
      <c r="E160" s="70"/>
      <c r="F160" s="71"/>
    </row>
    <row r="161" spans="5:6">
      <c r="E161" s="70"/>
      <c r="F161" s="71"/>
    </row>
    <row r="162" spans="5:6">
      <c r="E162" s="70"/>
      <c r="F162" s="71"/>
    </row>
    <row r="163" spans="5:6">
      <c r="E163" s="70"/>
      <c r="F163" s="71"/>
    </row>
    <row r="164" spans="5:6">
      <c r="E164" s="70"/>
      <c r="F164" s="71"/>
    </row>
    <row r="165" spans="5:6">
      <c r="E165" s="70"/>
      <c r="F165" s="71"/>
    </row>
    <row r="166" spans="5:6">
      <c r="E166" s="70"/>
      <c r="F166" s="71"/>
    </row>
    <row r="167" spans="5:6">
      <c r="E167" s="70"/>
      <c r="F167" s="71"/>
    </row>
    <row r="168" spans="5:6">
      <c r="E168" s="70"/>
      <c r="F168" s="71"/>
    </row>
    <row r="169" spans="5:6">
      <c r="E169" s="70"/>
      <c r="F169" s="71"/>
    </row>
    <row r="170" spans="5:6">
      <c r="E170" s="70"/>
      <c r="F170" s="71"/>
    </row>
    <row r="171" spans="5:6">
      <c r="E171" s="70"/>
      <c r="F171" s="71"/>
    </row>
    <row r="172" spans="5:6">
      <c r="E172" s="70"/>
      <c r="F172" s="71"/>
    </row>
    <row r="173" spans="5:6">
      <c r="E173" s="70"/>
      <c r="F173" s="71"/>
    </row>
    <row r="174" spans="5:6">
      <c r="E174" s="70"/>
      <c r="F174" s="71"/>
    </row>
    <row r="175" spans="5:6">
      <c r="E175" s="70"/>
      <c r="F175" s="71"/>
    </row>
    <row r="176" spans="5:6">
      <c r="E176" s="70"/>
      <c r="F176" s="71"/>
    </row>
    <row r="177" spans="5:6">
      <c r="E177" s="70"/>
      <c r="F177" s="71"/>
    </row>
    <row r="178" spans="5:6">
      <c r="E178" s="70"/>
      <c r="F178" s="71"/>
    </row>
    <row r="179" spans="5:6">
      <c r="E179" s="70"/>
      <c r="F179" s="71"/>
    </row>
    <row r="180" spans="5:6">
      <c r="E180" s="70"/>
      <c r="F180" s="71"/>
    </row>
    <row r="181" spans="5:6">
      <c r="E181" s="70"/>
      <c r="F181" s="71"/>
    </row>
    <row r="182" spans="5:6">
      <c r="E182" s="70"/>
      <c r="F182" s="71"/>
    </row>
    <row r="183" spans="5:6">
      <c r="E183" s="70"/>
      <c r="F183" s="71"/>
    </row>
    <row r="184" spans="5:6">
      <c r="E184" s="70"/>
      <c r="F184" s="71"/>
    </row>
    <row r="185" spans="5:6">
      <c r="E185" s="70"/>
      <c r="F185" s="71"/>
    </row>
    <row r="186" spans="5:6">
      <c r="E186" s="70"/>
      <c r="F186" s="71"/>
    </row>
    <row r="187" spans="5:6">
      <c r="E187" s="70"/>
      <c r="F187" s="71"/>
    </row>
    <row r="188" spans="5:6">
      <c r="E188" s="70"/>
      <c r="F188" s="71"/>
    </row>
    <row r="189" spans="5:6">
      <c r="E189" s="70"/>
      <c r="F189" s="71"/>
    </row>
    <row r="190" spans="5:6">
      <c r="E190" s="70"/>
      <c r="F190" s="71"/>
    </row>
    <row r="191" spans="5:6">
      <c r="E191" s="70"/>
      <c r="F191" s="71"/>
    </row>
    <row r="192" spans="5:6">
      <c r="E192" s="70"/>
      <c r="F192" s="71"/>
    </row>
    <row r="193" spans="5:6">
      <c r="E193" s="70"/>
      <c r="F193" s="71"/>
    </row>
    <row r="194" spans="5:6">
      <c r="E194" s="70"/>
      <c r="F194" s="71"/>
    </row>
    <row r="195" spans="5:6">
      <c r="E195" s="70"/>
      <c r="F195" s="71"/>
    </row>
    <row r="196" spans="5:6">
      <c r="E196" s="70"/>
      <c r="F196" s="71"/>
    </row>
    <row r="197" spans="5:6">
      <c r="E197" s="70"/>
      <c r="F197" s="71"/>
    </row>
    <row r="198" spans="5:6">
      <c r="E198" s="70"/>
      <c r="F198" s="71"/>
    </row>
    <row r="199" spans="5:6">
      <c r="E199" s="70"/>
      <c r="F199" s="71"/>
    </row>
    <row r="200" spans="5:6">
      <c r="E200" s="70"/>
      <c r="F200" s="71"/>
    </row>
    <row r="201" spans="5:6">
      <c r="E201" s="70"/>
      <c r="F201" s="71"/>
    </row>
    <row r="202" spans="5:6">
      <c r="E202" s="70"/>
      <c r="F202" s="71"/>
    </row>
    <row r="203" spans="5:6">
      <c r="E203" s="70"/>
      <c r="F203" s="71"/>
    </row>
    <row r="204" spans="5:6">
      <c r="E204" s="70"/>
      <c r="F204" s="71"/>
    </row>
    <row r="205" spans="5:6">
      <c r="E205" s="70"/>
      <c r="F205" s="71"/>
    </row>
    <row r="206" spans="5:6">
      <c r="E206" s="70"/>
      <c r="F206" s="71"/>
    </row>
    <row r="207" spans="5:6">
      <c r="E207" s="70"/>
      <c r="F207" s="71"/>
    </row>
    <row r="208" spans="5:6">
      <c r="E208" s="70"/>
      <c r="F208" s="71"/>
    </row>
    <row r="209" spans="5:6">
      <c r="E209" s="70"/>
      <c r="F209" s="71"/>
    </row>
    <row r="210" spans="5:6">
      <c r="E210" s="70"/>
      <c r="F210" s="71"/>
    </row>
    <row r="211" spans="5:6">
      <c r="E211" s="70"/>
      <c r="F211" s="71"/>
    </row>
    <row r="212" spans="5:6">
      <c r="E212" s="70"/>
      <c r="F212" s="71"/>
    </row>
    <row r="213" spans="5:6">
      <c r="E213" s="70"/>
      <c r="F213" s="71"/>
    </row>
    <row r="214" spans="5:6">
      <c r="E214" s="70"/>
      <c r="F214" s="71"/>
    </row>
    <row r="215" spans="5:6">
      <c r="E215" s="70"/>
      <c r="F215" s="71"/>
    </row>
    <row r="216" spans="5:6">
      <c r="E216" s="70"/>
      <c r="F216" s="71"/>
    </row>
    <row r="217" spans="5:6">
      <c r="E217" s="70"/>
      <c r="F217" s="71"/>
    </row>
    <row r="218" spans="5:6">
      <c r="E218" s="70"/>
      <c r="F218" s="71"/>
    </row>
    <row r="219" spans="5:6">
      <c r="E219" s="70"/>
      <c r="F219" s="71"/>
    </row>
    <row r="220" spans="5:6">
      <c r="E220" s="70"/>
      <c r="F220" s="71"/>
    </row>
    <row r="221" spans="5:6">
      <c r="E221" s="70"/>
      <c r="F221" s="71"/>
    </row>
    <row r="222" spans="5:6">
      <c r="E222" s="70"/>
      <c r="F222" s="71"/>
    </row>
  </sheetData>
  <sheetProtection algorithmName="SHA-512" hashValue="BNHYXE2yimWJN6o/NmEvNq09Vi3QVl6HW6hoqlammeVjJY6uY6/CL6GfAJJurRWoWNyd0es/B3aWBtIyrsReog==" saltValue="tyOS+8MeNbryLvWl4thovg==" spinCount="100000" sheet="1" objects="1" scenarios="1"/>
  <mergeCells count="8">
    <mergeCell ref="C20:E21"/>
    <mergeCell ref="H21:J22"/>
    <mergeCell ref="C3:D3"/>
    <mergeCell ref="B10:E10"/>
    <mergeCell ref="C12:D12"/>
    <mergeCell ref="C13:D13"/>
    <mergeCell ref="C15:D15"/>
    <mergeCell ref="C17:E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ON ARCOR Clase 2</vt:lpstr>
      <vt:lpstr>Rel. Canje Clase 21 - Clase 2</vt:lpstr>
      <vt:lpstr>'ON ARCOR Clase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Aizpeolea</dc:creator>
  <cp:lastModifiedBy>Allaria Office</cp:lastModifiedBy>
  <dcterms:created xsi:type="dcterms:W3CDTF">2021-09-15T11:57:40Z</dcterms:created>
  <dcterms:modified xsi:type="dcterms:W3CDTF">2025-10-02T13:43:04Z</dcterms:modified>
</cp:coreProperties>
</file>