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ST\Clase XXI\"/>
    </mc:Choice>
  </mc:AlternateContent>
  <xr:revisionPtr revIDLastSave="0" documentId="13_ncr:1_{C82BF381-95A6-482F-8107-1088F0565698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Clase XXI" sheetId="5" r:id="rId1"/>
  </sheets>
  <definedNames>
    <definedName name="_xlnm.Print_Area" localSheetId="0">'ON Clase XXI'!$A$6:$O$15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5" l="1"/>
  <c r="D14" i="5"/>
  <c r="G14" i="5"/>
  <c r="B14" i="5" l="1"/>
  <c r="B15" i="5" s="1"/>
  <c r="D15" i="5" s="1"/>
  <c r="J16" i="5"/>
  <c r="C15" i="5"/>
  <c r="F15" i="5" l="1"/>
  <c r="O15" i="5" s="1"/>
  <c r="H15" i="5"/>
  <c r="K14" i="5"/>
  <c r="G15" i="5" s="1"/>
  <c r="I15" i="5" s="1"/>
  <c r="F14" i="5"/>
  <c r="C14" i="5"/>
  <c r="L15" i="5" l="1"/>
  <c r="K15" i="5"/>
  <c r="L14" i="5"/>
  <c r="L8" i="5" l="1"/>
  <c r="L9" i="5" s="1"/>
  <c r="I16" i="5"/>
  <c r="L16" i="5" l="1"/>
  <c r="N15" i="5" l="1"/>
  <c r="N16" i="5" l="1"/>
  <c r="P15" i="5" s="1"/>
  <c r="L10" i="5" s="1"/>
</calcChain>
</file>

<file path=xl/sharedStrings.xml><?xml version="1.0" encoding="utf-8"?>
<sst xmlns="http://schemas.openxmlformats.org/spreadsheetml/2006/main" count="22" uniqueCount="22">
  <si>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</si>
  <si>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</si>
  <si>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</si>
  <si>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</si>
  <si>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</si>
  <si>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</si>
  <si>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</si>
  <si>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</si>
  <si>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</si>
  <si>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</si>
  <si>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</si>
  <si>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</si>
  <si>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</si>
  <si>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</si>
  <si>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</si>
  <si>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</si>
  <si>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</si>
  <si>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</si>
  <si>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</si>
  <si>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ON BST Clase XXI</t>
  </si>
  <si>
    <t>Dólar MEP - 180 días</t>
  </si>
  <si>
    <t>TNA (180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</si>
</sst>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</numFmts>
  <fonts count="14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2" fillId="0" borderId="0">
      <alignment vertical="top"/>
    </xf>
    <xf numFmtId="165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</cellXfs>
  <cellStyles count="9">
    <cellStyle name="Millares" xfId="1" builtinId="3"/>
    <cellStyle name="Millares 2" xfId="8" xr:uid="{2F349EF4-D37A-4940-A062-2BCAE9C28270}"/>
    <cellStyle name="Moneda" xfId="2" builtinId="4"/>
    <cellStyle name="Normal" xfId="0" builtinId="0"/>
    <cellStyle name="Normal 2" xfId="4" xr:uid="{EBC8AC57-EE1D-40F8-A643-B7F21F4937FD}"/>
    <cellStyle name="Normal 3" xfId="7" xr:uid="{A7C3EB00-F3C2-4E66-AE5F-976005F0455A}"/>
    <cellStyle name="Normal_Calculadora Garbarino 45_v1" xfId="5" xr:uid="{5AE9708E-5E6C-442A-86E7-23EBBB0BEEDC}"/>
    <cellStyle name="Porcentaje" xfId="3" builtinId="5"/>
    <cellStyle name="Porcentaje 2 2" xfId="6" xr:uid="{C71A42F5-2F92-42D6-AD21-48C5DFABB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0</xdr:row>
      <xdr:rowOff>144388</xdr:rowOff>
    </xdr:from>
    <xdr:to>
      <xdr:col>12</xdr:col>
      <xdr:colOff>4663</xdr:colOff>
      <xdr:row>3</xdr:row>
      <xdr:rowOff>28535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F2C331-BA55-4046-83F7-48236C24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2237" y="144388"/>
          <a:ext cx="1153145" cy="455647"/>
        </a:xfrm>
        <a:prstGeom prst="rect">
          <a:avLst/>
        </a:prstGeom>
      </xdr:spPr>
    </xdr:pic>
    <xdr:clientData/>
  </xdr:twoCellAnchor>
  <xdr:twoCellAnchor editAs="oneCell">
    <xdr:from>
      <xdr:col>0</xdr:col>
      <xdr:colOff>392906</xdr:colOff>
      <xdr:row>0</xdr:row>
      <xdr:rowOff>0</xdr:rowOff>
    </xdr:from>
    <xdr:to>
      <xdr:col>5</xdr:col>
      <xdr:colOff>1214436</xdr:colOff>
      <xdr:row>3</xdr:row>
      <xdr:rowOff>129434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E59395-ECE3-45E7-AF5C-CF7CC44C6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906" y="0"/>
          <a:ext cx="1321593" cy="700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11EE-45F6-4FDB-B331-265CB77B8B02}">
  <sheetPr>
    <pageSetUpPr fitToPage="1"/>
  </sheetPr>
  <dimension ref="A1:P73"/>
  <sheetViews>
    <sheetView showGridLines="0" tabSelected="1" zoomScale="80" zoomScaleNormal="80" workbookViewId="0">
      <selection activeCell="G10" sqref="G10"/>
    </sheetView>
  </sheetViews>
  <sheetFormatPr baseColWidth="10" defaultColWidth="9.140625" defaultRowHeight="0" customHeight="1" zeroHeight="1"/>
  <cols>
    <col min="1" max="1" width="7.570312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11.85546875" style="44" hidden="1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4" width="11.28515625" style="5" hidden="1" customWidth="1"/>
    <col min="15" max="15" width="10.42578125" style="5" hidden="1" customWidth="1"/>
    <col min="16" max="16" width="14.140625" style="5" hidden="1" customWidth="1"/>
    <col min="17" max="17" width="10.42578125" style="5" customWidth="1"/>
    <col min="18" max="18" width="5.7109375" style="5" customWidth="1"/>
    <col min="19" max="16384" width="9.140625" style="5"/>
  </cols>
  <sheetData>
    <row r="1" spans="1:16" ht="15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6" ht="15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6" t="s">
        <v>19</v>
      </c>
      <c r="G5" s="6"/>
      <c r="H5" s="6"/>
      <c r="I5" s="6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6" t="s">
        <v>20</v>
      </c>
      <c r="G6" s="2"/>
      <c r="H6" s="2"/>
      <c r="I6" s="2"/>
      <c r="J6" s="2"/>
      <c r="K6" s="2"/>
      <c r="L6" s="2"/>
      <c r="M6" s="4"/>
    </row>
    <row r="7" spans="1:16" ht="10.5" customHeight="1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7" t="s">
        <v>0</v>
      </c>
      <c r="G8" s="8">
        <v>1200</v>
      </c>
      <c r="H8" s="2"/>
      <c r="I8" s="2"/>
      <c r="J8" s="56" t="s">
        <v>1</v>
      </c>
      <c r="K8" s="56"/>
      <c r="L8" s="9">
        <f>+XIRR(L14:L15,F14:F15)</f>
        <v>5.8338096737861639E-2</v>
      </c>
      <c r="M8" s="10"/>
    </row>
    <row r="9" spans="1:16" ht="15">
      <c r="A9" s="1"/>
      <c r="B9" s="1"/>
      <c r="C9" s="1"/>
      <c r="D9" s="1"/>
      <c r="E9" s="2"/>
      <c r="F9" s="7" t="s">
        <v>2</v>
      </c>
      <c r="G9" s="11">
        <v>45694</v>
      </c>
      <c r="H9" s="2"/>
      <c r="I9" s="2"/>
      <c r="J9" s="56" t="s">
        <v>21</v>
      </c>
      <c r="K9" s="56"/>
      <c r="L9" s="9">
        <f>+(((1+L8)^(1/2)-1)*2)</f>
        <v>5.7511211865307832E-2</v>
      </c>
      <c r="M9" s="12"/>
    </row>
    <row r="10" spans="1:16" ht="15">
      <c r="A10" s="1"/>
      <c r="B10" s="1"/>
      <c r="C10" s="1"/>
      <c r="D10" s="1"/>
      <c r="E10" s="2"/>
      <c r="F10" s="51" t="s">
        <v>3</v>
      </c>
      <c r="G10" s="50">
        <v>5.7500000000000002E-2</v>
      </c>
      <c r="H10" s="2"/>
      <c r="I10" s="2"/>
      <c r="J10" s="56" t="s">
        <v>4</v>
      </c>
      <c r="K10" s="56"/>
      <c r="L10" s="13">
        <f>+SUM(P15:P15)/(365/12)</f>
        <v>5.9178082191780819</v>
      </c>
      <c r="M10" s="12"/>
    </row>
    <row r="11" spans="1:16" ht="15">
      <c r="A11" s="1"/>
      <c r="B11" s="1"/>
      <c r="C11" s="1"/>
      <c r="D11" s="1"/>
      <c r="E11" s="2"/>
      <c r="F11" s="51" t="s">
        <v>5</v>
      </c>
      <c r="G11" s="14">
        <v>1.0000000031399316</v>
      </c>
      <c r="I11" s="6"/>
      <c r="J11"/>
      <c r="K11"/>
      <c r="L11"/>
      <c r="M11" s="15"/>
      <c r="N11" s="16"/>
    </row>
    <row r="12" spans="1:16" ht="15.75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7"/>
      <c r="N12" s="16"/>
    </row>
    <row r="13" spans="1:16" s="25" customFormat="1" ht="28.5" customHeight="1" thickBot="1">
      <c r="A13" s="18"/>
      <c r="B13" s="19"/>
      <c r="C13" s="19" t="s">
        <v>6</v>
      </c>
      <c r="D13" s="19"/>
      <c r="E13" s="20"/>
      <c r="F13" s="21" t="s">
        <v>7</v>
      </c>
      <c r="G13" s="21" t="s">
        <v>8</v>
      </c>
      <c r="H13" s="21" t="s">
        <v>9</v>
      </c>
      <c r="I13" s="21" t="s">
        <v>10</v>
      </c>
      <c r="J13" s="21" t="s">
        <v>11</v>
      </c>
      <c r="K13" s="21" t="s">
        <v>12</v>
      </c>
      <c r="L13" s="22" t="s">
        <v>13</v>
      </c>
      <c r="M13" s="23"/>
      <c r="N13" s="24" t="s">
        <v>14</v>
      </c>
      <c r="O13" s="24" t="s">
        <v>15</v>
      </c>
      <c r="P13" s="24" t="s">
        <v>16</v>
      </c>
    </row>
    <row r="14" spans="1:16" ht="15">
      <c r="A14" s="1"/>
      <c r="B14" s="26">
        <f>+D14</f>
        <v>45694</v>
      </c>
      <c r="C14" s="27">
        <f>+$G$10</f>
        <v>5.7500000000000002E-2</v>
      </c>
      <c r="D14" s="26">
        <f>+G9</f>
        <v>45694</v>
      </c>
      <c r="F14" s="28">
        <f>+G9</f>
        <v>45694</v>
      </c>
      <c r="G14" s="52">
        <f>+G8</f>
        <v>1200</v>
      </c>
      <c r="H14" s="30"/>
      <c r="I14" s="29"/>
      <c r="J14" s="52"/>
      <c r="K14" s="52">
        <f t="shared" ref="K14" si="0">+G14-J14</f>
        <v>1200</v>
      </c>
      <c r="L14" s="31">
        <f>-G14*G11</f>
        <v>-1200.0000037679181</v>
      </c>
      <c r="M14" s="32"/>
      <c r="N14" s="33"/>
      <c r="O14" s="33"/>
    </row>
    <row r="15" spans="1:16" ht="15.75" thickBot="1">
      <c r="A15" s="1"/>
      <c r="B15" s="26">
        <f>+B14+180</f>
        <v>45874</v>
      </c>
      <c r="C15" s="27">
        <f t="shared" ref="C15" si="1">+$G$10</f>
        <v>5.7500000000000002E-2</v>
      </c>
      <c r="D15" s="34">
        <f>+B15</f>
        <v>45874</v>
      </c>
      <c r="E15" s="54"/>
      <c r="F15" s="35">
        <f t="shared" ref="F15" si="2">+D15</f>
        <v>45874</v>
      </c>
      <c r="G15" s="52">
        <f t="shared" ref="G15" si="3">K14</f>
        <v>1200</v>
      </c>
      <c r="H15" s="36">
        <f t="shared" ref="H15" si="4">B15-B14</f>
        <v>180</v>
      </c>
      <c r="I15" s="29">
        <f>G15*$G$10*(H15/365)</f>
        <v>34.027397260273972</v>
      </c>
      <c r="J15" s="52">
        <f>+G8</f>
        <v>1200</v>
      </c>
      <c r="K15" s="52">
        <f t="shared" ref="K15" si="5">+G15-J15</f>
        <v>0</v>
      </c>
      <c r="L15" s="31">
        <f t="shared" ref="L15" si="6">+I15+J15</f>
        <v>1234.027397260274</v>
      </c>
      <c r="M15" s="32"/>
      <c r="N15" s="37">
        <f>+L15/(1+$L$8)^((O15)/365)</f>
        <v>1200.0000039305219</v>
      </c>
      <c r="O15" s="38">
        <f>+F15-$F$14</f>
        <v>180</v>
      </c>
      <c r="P15" s="39">
        <f>+(N15/$N$16)*O15</f>
        <v>180</v>
      </c>
    </row>
    <row r="16" spans="1:16" ht="15.75" thickBot="1">
      <c r="A16" s="1"/>
      <c r="B16" s="40"/>
      <c r="C16" s="27"/>
      <c r="D16" s="1"/>
      <c r="E16" s="54"/>
      <c r="F16" s="57" t="s">
        <v>17</v>
      </c>
      <c r="G16" s="58"/>
      <c r="H16" s="59"/>
      <c r="I16" s="41">
        <f>SUM(I15:I15)</f>
        <v>34.027397260273972</v>
      </c>
      <c r="J16" s="53">
        <f>SUM(J15:J15)</f>
        <v>1200</v>
      </c>
      <c r="K16" s="53"/>
      <c r="L16" s="42">
        <f>SUM(L14:L15)</f>
        <v>34.027393492355941</v>
      </c>
      <c r="M16" s="4"/>
      <c r="N16" s="43">
        <f>SUM(N15:N15)</f>
        <v>1200.0000039305219</v>
      </c>
    </row>
    <row r="17" spans="5:13" ht="15" customHeight="1">
      <c r="E17" s="54"/>
    </row>
    <row r="18" spans="5:13" s="47" customFormat="1" ht="37.5" customHeight="1">
      <c r="E18" s="48"/>
      <c r="F18" s="55" t="s">
        <v>18</v>
      </c>
      <c r="G18" s="55"/>
      <c r="H18" s="55"/>
      <c r="I18" s="55"/>
      <c r="J18" s="55"/>
      <c r="K18" s="55"/>
      <c r="L18" s="55"/>
      <c r="M18" s="49"/>
    </row>
    <row r="19" spans="5:13" ht="15" customHeight="1"/>
    <row r="20" spans="5:13" ht="15" customHeight="1"/>
    <row r="21" spans="5:13" ht="15" customHeight="1"/>
    <row r="22" spans="5:13" ht="15" customHeight="1"/>
    <row r="23" spans="5:13" ht="15" customHeight="1"/>
    <row r="24" spans="5:13" ht="15" customHeight="1"/>
    <row r="25" spans="5:13" ht="15" customHeight="1"/>
    <row r="26" spans="5:13" ht="15" customHeight="1"/>
    <row r="27" spans="5:13" ht="15" customHeight="1"/>
    <row r="28" spans="5:13" ht="15" customHeight="1"/>
    <row r="29" spans="5:13" ht="15" customHeight="1"/>
    <row r="30" spans="5:13" ht="15" customHeight="1"/>
    <row r="31" spans="5:13" ht="15" customHeight="1"/>
    <row r="32" spans="5:1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</sheetData>
  <sheetProtection algorithmName="SHA-512" hashValue="tSxHLZVqaUF7M5Zsu/VvbATnjIEkJ5rrFr5NPlx6iJOJ1922vfsZSkL+OZfqGEfdr508e3vRNIe0A3SaCqJigg==" saltValue="PjKsQNX0thaUWj4dy9nZkg==" spinCount="100000" sheet="1" selectLockedCells="1"/>
  <mergeCells count="5">
    <mergeCell ref="F18:L18"/>
    <mergeCell ref="J8:K8"/>
    <mergeCell ref="J9:K9"/>
    <mergeCell ref="J10:K10"/>
    <mergeCell ref="F16:H16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Clase XXI</vt:lpstr>
      <vt:lpstr>'ON Clase XXI'!Área_de_impresión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2021-09-15T11:57:40Z</dcterms:created>
  <dcterms:modified xsi:type="dcterms:W3CDTF">2025-02-05T13:52:53Z</dcterms:modified>
</cp:coreProperties>
</file>