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rv-files2\Compartida\Finanzas Corporativas\EMPRESAS\Meranol SA\Clases 30, 31 y 32\"/>
    </mc:Choice>
  </mc:AlternateContent>
  <xr:revisionPtr revIDLastSave="0" documentId="13_ncr:1_{40179FE5-7FA1-4A0A-B18D-B6A609A70D0D}" xr6:coauthVersionLast="47" xr6:coauthVersionMax="47" xr10:uidLastSave="{00000000-0000-0000-0000-000000000000}"/>
  <bookViews>
    <workbookView xWindow="-120" yWindow="-120" windowWidth="20730" windowHeight="11160" xr2:uid="{D7FBD7F0-4158-44F8-BAC7-F1D02ACA8CA8}"/>
  </bookViews>
  <sheets>
    <sheet name="Clase 30" sheetId="6" r:id="rId1"/>
    <sheet name="Rel. Canje Clase 30 - ON 22" sheetId="7" r:id="rId2"/>
    <sheet name="Clase 31" sheetId="5" r:id="rId3"/>
    <sheet name="Rel. Canje Clase 31 - ON 22" sheetId="8" r:id="rId4"/>
    <sheet name="Clase 32" sheetId="2" r:id="rId5"/>
  </sheets>
  <definedNames>
    <definedName name="_xlnm.Print_Area" localSheetId="0">'Clase 30'!$A$4:$Q$19</definedName>
    <definedName name="_xlnm.Print_Area" localSheetId="2">'Clase 31'!$A$4:$P$19</definedName>
    <definedName name="_xlnm.Print_Area" localSheetId="4">'Clase 32'!$A$4:$Q$19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6" l="1"/>
  <c r="L9" i="6"/>
  <c r="L11" i="2"/>
  <c r="L12" i="2" s="1"/>
  <c r="L10" i="2"/>
  <c r="L9" i="2"/>
  <c r="D21" i="2"/>
  <c r="F21" i="2" s="1"/>
  <c r="P21" i="2" s="1"/>
  <c r="J21" i="2"/>
  <c r="H21" i="2"/>
  <c r="C21" i="2"/>
  <c r="H20" i="2"/>
  <c r="D20" i="2"/>
  <c r="F20" i="2" s="1"/>
  <c r="P20" i="2" s="1"/>
  <c r="C20" i="2"/>
  <c r="K19" i="2"/>
  <c r="G20" i="2" s="1"/>
  <c r="H19" i="2"/>
  <c r="I19" i="2" s="1"/>
  <c r="L19" i="2" s="1"/>
  <c r="G19" i="2"/>
  <c r="D19" i="2"/>
  <c r="F19" i="2" s="1"/>
  <c r="P19" i="2" s="1"/>
  <c r="C19" i="2"/>
  <c r="I18" i="6"/>
  <c r="I20" i="6"/>
  <c r="I19" i="6"/>
  <c r="E14" i="8"/>
  <c r="E14" i="7"/>
  <c r="I20" i="2" l="1"/>
  <c r="L20" i="2" s="1"/>
  <c r="K20" i="2"/>
  <c r="G21" i="2" s="1"/>
  <c r="L17" i="2"/>
  <c r="C17" i="2"/>
  <c r="J23" i="5"/>
  <c r="H23" i="5"/>
  <c r="I23" i="5" s="1"/>
  <c r="H22" i="5"/>
  <c r="I22" i="5" s="1"/>
  <c r="D23" i="5"/>
  <c r="F23" i="5" s="1"/>
  <c r="C23" i="5"/>
  <c r="D22" i="5"/>
  <c r="F22" i="5" s="1"/>
  <c r="C22" i="5"/>
  <c r="J21" i="6"/>
  <c r="J26" i="6" s="1"/>
  <c r="H21" i="6"/>
  <c r="D21" i="6"/>
  <c r="F21" i="6" s="1"/>
  <c r="C21" i="6"/>
  <c r="H20" i="6"/>
  <c r="D20" i="6"/>
  <c r="F20" i="6" s="1"/>
  <c r="C20" i="6"/>
  <c r="H19" i="6"/>
  <c r="D19" i="6"/>
  <c r="F19" i="6" s="1"/>
  <c r="C19" i="6"/>
  <c r="D18" i="6"/>
  <c r="F18" i="6" s="1"/>
  <c r="C18" i="6"/>
  <c r="G17" i="6"/>
  <c r="L17" i="6" s="1"/>
  <c r="F17" i="6"/>
  <c r="D17" i="6"/>
  <c r="C17" i="6"/>
  <c r="B17" i="6"/>
  <c r="H18" i="6" s="1"/>
  <c r="D17" i="5"/>
  <c r="B17" i="5" s="1"/>
  <c r="B17" i="2"/>
  <c r="H18" i="2" s="1"/>
  <c r="I18" i="2" s="1"/>
  <c r="D21" i="5"/>
  <c r="D18" i="5"/>
  <c r="D19" i="5"/>
  <c r="D20" i="5"/>
  <c r="H19" i="5"/>
  <c r="I19" i="5" s="1"/>
  <c r="H20" i="5"/>
  <c r="I20" i="5" s="1"/>
  <c r="H21" i="5"/>
  <c r="I21" i="5" s="1"/>
  <c r="K21" i="2" l="1"/>
  <c r="I21" i="2"/>
  <c r="L21" i="2" s="1"/>
  <c r="P21" i="6"/>
  <c r="P20" i="6"/>
  <c r="P19" i="6"/>
  <c r="P18" i="6"/>
  <c r="K17" i="6"/>
  <c r="G18" i="6" s="1"/>
  <c r="J26" i="2"/>
  <c r="F21" i="5"/>
  <c r="C21" i="5"/>
  <c r="C20" i="5"/>
  <c r="F19" i="5"/>
  <c r="C19" i="5"/>
  <c r="F18" i="5"/>
  <c r="C18" i="5"/>
  <c r="G17" i="5"/>
  <c r="L17" i="5" s="1"/>
  <c r="C17" i="5"/>
  <c r="F17" i="5"/>
  <c r="G17" i="2"/>
  <c r="O23" i="5" l="1"/>
  <c r="O22" i="5"/>
  <c r="K18" i="6"/>
  <c r="G19" i="6" s="1"/>
  <c r="J26" i="5"/>
  <c r="K17" i="5"/>
  <c r="G18" i="5" s="1"/>
  <c r="K18" i="5" s="1"/>
  <c r="G19" i="5" s="1"/>
  <c r="O19" i="5"/>
  <c r="O18" i="5"/>
  <c r="O21" i="5"/>
  <c r="F20" i="5"/>
  <c r="O20" i="5" s="1"/>
  <c r="L18" i="6" l="1"/>
  <c r="K19" i="6"/>
  <c r="G20" i="6" s="1"/>
  <c r="L19" i="6"/>
  <c r="H18" i="5"/>
  <c r="K19" i="5"/>
  <c r="G20" i="5" s="1"/>
  <c r="L19" i="5"/>
  <c r="D18" i="2"/>
  <c r="F18" i="2" s="1"/>
  <c r="C18" i="2"/>
  <c r="K17" i="2"/>
  <c r="G18" i="2" s="1"/>
  <c r="K18" i="2" s="1"/>
  <c r="F17" i="2"/>
  <c r="D17" i="2"/>
  <c r="I18" i="5" l="1"/>
  <c r="L18" i="5" s="1"/>
  <c r="K20" i="6"/>
  <c r="G21" i="6" s="1"/>
  <c r="L20" i="6"/>
  <c r="P18" i="2"/>
  <c r="K20" i="5"/>
  <c r="G21" i="5" s="1"/>
  <c r="K21" i="6" l="1"/>
  <c r="I21" i="6"/>
  <c r="L21" i="6" s="1"/>
  <c r="L21" i="5"/>
  <c r="K21" i="5"/>
  <c r="G22" i="5" s="1"/>
  <c r="L20" i="5"/>
  <c r="L18" i="2"/>
  <c r="O19" i="2" l="1"/>
  <c r="O20" i="2"/>
  <c r="O21" i="2"/>
  <c r="O21" i="6"/>
  <c r="L22" i="5"/>
  <c r="K22" i="5"/>
  <c r="G23" i="5" s="1"/>
  <c r="L26" i="6"/>
  <c r="I26" i="6"/>
  <c r="K23" i="5" l="1"/>
  <c r="O19" i="6"/>
  <c r="O18" i="6"/>
  <c r="O20" i="6"/>
  <c r="O26" i="6" l="1"/>
  <c r="L23" i="5"/>
  <c r="I26" i="5"/>
  <c r="L9" i="5" l="1"/>
  <c r="L10" i="5" s="1"/>
  <c r="L26" i="5"/>
  <c r="L13" i="6"/>
  <c r="R21" i="6"/>
  <c r="R19" i="6"/>
  <c r="R18" i="6"/>
  <c r="R20" i="6"/>
  <c r="L11" i="6" l="1"/>
  <c r="L12" i="6" s="1"/>
  <c r="N23" i="5"/>
  <c r="N22" i="5"/>
  <c r="N21" i="5"/>
  <c r="N19" i="5"/>
  <c r="N20" i="5"/>
  <c r="N18" i="5"/>
  <c r="I26" i="2"/>
  <c r="N26" i="5" l="1"/>
  <c r="Q22" i="5" s="1"/>
  <c r="Q23" i="5" l="1"/>
  <c r="Q19" i="5"/>
  <c r="Q18" i="5"/>
  <c r="Q21" i="5"/>
  <c r="Q20" i="5"/>
  <c r="L11" i="5" l="1"/>
  <c r="L12" i="5" s="1"/>
  <c r="O18" i="2" l="1"/>
  <c r="L26" i="2"/>
  <c r="O26" i="2" l="1"/>
  <c r="L13" i="2" l="1"/>
  <c r="R20" i="2"/>
  <c r="R21" i="2"/>
  <c r="R19" i="2"/>
  <c r="R18" i="2"/>
</calcChain>
</file>

<file path=xl/sharedStrings.xml><?xml version="1.0" encoding="utf-8"?>
<sst xmlns="http://schemas.openxmlformats.org/spreadsheetml/2006/main" count="91" uniqueCount="49">
  <si>
    <t>VN (AR$)</t>
  </si>
  <si>
    <t>TIR</t>
  </si>
  <si>
    <t>Fecha de Emisión y Liquidación</t>
  </si>
  <si>
    <t>TNA (90 d)</t>
  </si>
  <si>
    <t>Duration (meses)</t>
  </si>
  <si>
    <t>Margen a Licitar</t>
  </si>
  <si>
    <t>Precio</t>
  </si>
  <si>
    <t>Tasa de cupon</t>
  </si>
  <si>
    <t>Fecha de Pago</t>
  </si>
  <si>
    <t>Capital (AR$)</t>
  </si>
  <si>
    <t>Días Intereses</t>
  </si>
  <si>
    <t>Intereses (AR$)</t>
  </si>
  <si>
    <t>Amortización (AR$)</t>
  </si>
  <si>
    <t>Capital Residual (AR$)</t>
  </si>
  <si>
    <t>Flujo (AR$)</t>
  </si>
  <si>
    <t>VA Flujo</t>
  </si>
  <si>
    <t>Días Flujo</t>
  </si>
  <si>
    <t>Duration</t>
  </si>
  <si>
    <t>Totales</t>
  </si>
  <si>
    <t>Tipo de cambio inicial</t>
  </si>
  <si>
    <t>Duration (años)</t>
  </si>
  <si>
    <t>Badlar Proyectada</t>
  </si>
  <si>
    <t>Capital (USD)</t>
  </si>
  <si>
    <t>Intereses (USD)</t>
  </si>
  <si>
    <t>Amortización (USD)</t>
  </si>
  <si>
    <t>Capital Residual (USD)</t>
  </si>
  <si>
    <t>Flujo (USD)</t>
  </si>
  <si>
    <t>VN (USD)</t>
  </si>
  <si>
    <t>Tasa Cupón</t>
  </si>
  <si>
    <t xml:space="preserve">Esta planilla de cálculo es meramente orientativa y los resultados que esta arroje no serán vinculantes. El Interesado deberá, a los efectos de la suscripción de las Obligaciones Negociables, basarse en sus propios cálculos y evaluación de los Términos y Condiciones de las Obligaciones Negociables descriptos en el Suplemento de Prospecto que ha tenido a su disposición.
</t>
  </si>
  <si>
    <t>Tasa Fija a licitar</t>
  </si>
  <si>
    <t>Pesos Badlar - 12 meses</t>
  </si>
  <si>
    <t>Dólar Linked - 18 meses</t>
  </si>
  <si>
    <t>Dólar MEP / Ley Argentina - 24 meses</t>
  </si>
  <si>
    <t>Relación de Canje</t>
  </si>
  <si>
    <t>Tipo de Cambio Inicial</t>
  </si>
  <si>
    <t>Si por efecto de la conversión quedaran centavos, los mismos deberán ser redondeados: por debajo de $0,50, los mismos serán suprimidos a efectos de redondear el valor nominal de los valores. Por el contrario, si contiene decimales iguales o por encima de $0,50, se le asignará $1 de valor nominal.</t>
  </si>
  <si>
    <t>TNA</t>
  </si>
  <si>
    <t>Obligaciones Negociables Pyme CNV Meranol S.A.C.I. Clase 30</t>
  </si>
  <si>
    <t>Obligaciones Negociables Pyme CNV Meranol S.A.C.I. Clase 31</t>
  </si>
  <si>
    <t>Obligaciones Negociables Pyme CNV Meranol S.A.C.I. Clase 32</t>
  </si>
  <si>
    <t>Cálculo del VN a Suscribir de ON Pyme CNV Clase 30 integrando con ON Pyme CNV Clase 22 (MRCNP)</t>
  </si>
  <si>
    <t>VN a Suscribir ON Pyme CNV Clase 30 (AR$)</t>
  </si>
  <si>
    <t>VN a Entregar de ON Pyme CNV Clase 22 (MRCNP) (USD)</t>
  </si>
  <si>
    <t>Por cada USD 1,00 de valor nominal de las ON Pyme CNV Clase 22 que sus tenedores apliquen para la integración en especie de ON Pyme CNV Clase 30 recibirán, en caso de que su oferta haya sido adjudicada, USD 1,0233 de valor nominal de ON Pyme CNV Clase 30 convertidos en Pesos al Tipo de Cambio Inicial.</t>
  </si>
  <si>
    <t>INGRESAR VN A ENTREGAR DE MRCNP</t>
  </si>
  <si>
    <t>Cálculo del VN a Suscribir de ON Pyme CNV Clase 31 integrando con ON Pyme CNV Clase 22 (MRCNP)</t>
  </si>
  <si>
    <t>VN a Suscribir ON Pyme CNV Clase 31 (USD)</t>
  </si>
  <si>
    <t>Por cada USD 1,00 de valor nominal de las ON Pyme CNV Clase 22 que sus tenedores apliquen para la integración en especie de ON Pyme CNV Clase 31 recibirán, en caso de que su oferta haya sido adjudicada, USD 1,0233 de valor nominal de ON Pyme CNV Clase 28 convertidos en Pesos al Tipo de Cambio Inicial.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</si>
</sst>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 #,##0.00_-;\-&quot;$&quot;\ * #,##0.00_-;_-&quot;$&quot;\ * &quot;-&quot;??_-;_-@_-"/>
    <numFmt numFmtId="43" formatCode="_-* #,##0.00_-;\-* #,##0.00_-;_-* &quot;-&quot;??_-;_-@_-"/>
    <numFmt numFmtId="164" formatCode="[$-C0A]d\-mmm\-yy;@"/>
    <numFmt numFmtId="165" formatCode="_ * #,##0.00_ ;_ * \-#,##0.00_ ;_ * &quot;-&quot;??_ ;_ @_ "/>
    <numFmt numFmtId="166" formatCode="_ * #,##0_ ;_ * \-#,##0_ ;_ * &quot;-&quot;??_ ;_ @_ "/>
    <numFmt numFmtId="167" formatCode="[$-2C0A]dddd\,\ dd&quot; de &quot;mmmm&quot; de &quot;yyyy;@"/>
    <numFmt numFmtId="168" formatCode="_ &quot;$&quot;\ * #,##0.0_ ;_ &quot;$&quot;\ * \-#,##0.0_ ;_ &quot;$&quot;\ * &quot;-&quot;_ ;_ @_ "/>
    <numFmt numFmtId="169" formatCode="_ &quot;$&quot;\ * #,##0.00_ ;_ &quot;$&quot;\ * \-#,##0.00_ ;_ &quot;$&quot;\ * &quot;-&quot;??_ ;_ @_ "/>
    <numFmt numFmtId="170" formatCode="_ &quot;$&quot;\ * #,##0_ ;_ &quot;$&quot;\ * \-#,##0_ ;_ &quot;$&quot;\ * &quot;-&quot;??_ ;_ @_ "/>
    <numFmt numFmtId="171" formatCode="_ * #,##0.0_ ;_ * \-#,##0.0_ ;_ * &quot;-&quot;?_ ;_ @_ "/>
    <numFmt numFmtId="172" formatCode="_-* #,##0_-;\-* #,##0_-;_-* &quot;-&quot;??_-;_-@_-"/>
    <numFmt numFmtId="173" formatCode="0.0000%"/>
    <numFmt numFmtId="174" formatCode="0.000%"/>
    <numFmt numFmtId="175" formatCode="_-&quot;$&quot;\ * #,##0.0000_-;\-&quot;$&quot;\ * #,##0.0000_-;_-&quot;$&quot;\ * &quot;-&quot;??_-;_-@_-"/>
    <numFmt numFmtId="176" formatCode="_-* #,##0.0000_-;\-* #,##0.0000_-;_-* &quot;-&quot;????_-;_-@_-"/>
    <numFmt numFmtId="177" formatCode="[$USD]\ #,##0"/>
    <numFmt numFmtId="178" formatCode="_ * #,##0.0000_ ;_ * \-#,##0.0000_ ;_ * &quot;-&quot;??_ ;_ @_ "/>
  </numFmts>
  <fonts count="25">
    <font>
      <sz val="10"/>
      <name val="Arial"/>
    </font>
    <font>
      <b/>
      <sz val="11"/>
      <color theme="0"/>
      <name val="Calibri"/>
      <family val="2"/>
      <scheme val="minor"/>
    </font>
    <font>
      <sz val="10"/>
      <name val="Arial"/>
      <family val="2"/>
    </font>
    <font>
      <sz val="11"/>
      <name val="Calibri"/>
      <family val="2"/>
      <scheme val="minor"/>
    </font>
    <font>
      <sz val="11"/>
      <name val="Arial"/>
      <family val="2"/>
    </font>
    <font>
      <b/>
      <sz val="11"/>
      <name val="Calibri"/>
      <family val="2"/>
      <scheme val="minor"/>
    </font>
    <font>
      <b/>
      <i/>
      <sz val="11"/>
      <color theme="0"/>
      <name val="Calibri"/>
      <family val="2"/>
      <scheme val="minor"/>
    </font>
    <font>
      <b/>
      <i/>
      <sz val="11"/>
      <color theme="1"/>
      <name val="Calibri"/>
      <family val="2"/>
      <scheme val="minor"/>
    </font>
    <font>
      <b/>
      <i/>
      <sz val="11"/>
      <color theme="1"/>
      <name val="Arial"/>
      <family val="2"/>
    </font>
    <font>
      <b/>
      <sz val="11"/>
      <name val="Stag Sans Bold"/>
      <family val="2"/>
    </font>
    <font>
      <sz val="11"/>
      <name val="Stag Sans Medium"/>
      <family val="2"/>
    </font>
    <font>
      <b/>
      <sz val="11"/>
      <name val="Stag Sans Medium"/>
    </font>
    <font>
      <sz val="11"/>
      <color indexed="8"/>
      <name val="verdana"/>
      <family val="2"/>
    </font>
    <font>
      <b/>
      <i/>
      <sz val="9"/>
      <color theme="1"/>
      <name val="Arial"/>
      <family val="2"/>
    </font>
    <font>
      <sz val="10"/>
      <name val="Arial"/>
      <family val="2"/>
    </font>
    <font>
      <sz val="11"/>
      <color theme="0"/>
      <name val="Calibri"/>
      <family val="2"/>
      <scheme val="minor"/>
    </font>
    <font>
      <b/>
      <sz val="12"/>
      <name val="Calibri"/>
      <family val="2"/>
    </font>
    <font>
      <b/>
      <sz val="12"/>
      <name val="Calibri"/>
      <family val="2"/>
      <scheme val="minor"/>
    </font>
    <font>
      <sz val="12"/>
      <name val="Calibri"/>
      <family val="2"/>
    </font>
    <font>
      <i/>
      <sz val="11"/>
      <color theme="1"/>
      <name val="Calibri"/>
      <family val="2"/>
      <scheme val="minor"/>
    </font>
    <font>
      <sz val="11"/>
      <color rgb="FFFF0000"/>
      <name val="Calibri"/>
      <family val="2"/>
    </font>
    <font>
      <b/>
      <sz val="12"/>
      <color theme="0"/>
      <name val="Calibri"/>
      <family val="2"/>
      <scheme val="minor"/>
    </font>
    <font>
      <i/>
      <sz val="9"/>
      <color theme="1"/>
      <name val="Arial"/>
      <family val="2"/>
    </font>
    <font>
      <b/>
      <sz val="9"/>
      <color theme="1"/>
      <name val="Arial"/>
      <family val="2"/>
    </font>
    <font>
      <b/>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2664"/>
        <bgColor indexed="64"/>
      </patternFill>
    </fill>
  </fills>
  <borders count="16">
    <border>
      <left/>
      <right/>
      <top/>
      <bottom/>
      <diagonal/>
    </border>
    <border>
      <left/>
      <right/>
      <top style="hair">
        <color theme="0"/>
      </top>
      <bottom style="hair">
        <color theme="0"/>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tint="-4.9989318521683403E-2"/>
      </bottom>
      <diagonal/>
    </border>
    <border>
      <left/>
      <right/>
      <top style="hair">
        <color theme="0"/>
      </top>
      <bottom/>
      <diagonal/>
    </border>
  </borders>
  <cellStyleXfs count="9">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12" fillId="0" borderId="0"/>
    <xf numFmtId="169" fontId="2"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2" fillId="0" borderId="0">
      <alignment vertical="top"/>
    </xf>
  </cellStyleXfs>
  <cellXfs count="106">
    <xf numFmtId="0" fontId="0" fillId="0" borderId="0" xfId="0"/>
    <xf numFmtId="0" fontId="3" fillId="0" borderId="0" xfId="2" applyFont="1" applyProtection="1">
      <protection hidden="1"/>
    </xf>
    <xf numFmtId="164" fontId="3" fillId="0" borderId="0" xfId="2" applyNumberFormat="1" applyFont="1" applyProtection="1">
      <protection hidden="1"/>
    </xf>
    <xf numFmtId="0" fontId="4" fillId="2" borderId="0" xfId="2" applyFont="1" applyFill="1" applyProtection="1">
      <protection hidden="1"/>
    </xf>
    <xf numFmtId="0" fontId="4" fillId="0" borderId="0" xfId="2" applyFont="1" applyProtection="1">
      <protection hidden="1"/>
    </xf>
    <xf numFmtId="0" fontId="4" fillId="0" borderId="0" xfId="2" applyFont="1"/>
    <xf numFmtId="0" fontId="5" fillId="0" borderId="0" xfId="2" applyFont="1" applyProtection="1">
      <protection hidden="1"/>
    </xf>
    <xf numFmtId="0" fontId="5" fillId="0" borderId="0" xfId="0" applyFont="1" applyProtection="1">
      <protection hidden="1"/>
    </xf>
    <xf numFmtId="164" fontId="6" fillId="3" borderId="1" xfId="2" applyNumberFormat="1" applyFont="1" applyFill="1" applyBorder="1" applyAlignment="1" applyProtection="1">
      <alignment horizontal="left"/>
      <protection hidden="1"/>
    </xf>
    <xf numFmtId="166" fontId="7" fillId="4" borderId="1" xfId="3" applyNumberFormat="1" applyFont="1" applyFill="1" applyBorder="1" applyProtection="1">
      <protection locked="0" hidden="1"/>
    </xf>
    <xf numFmtId="10" fontId="7" fillId="5" borderId="1" xfId="1" applyNumberFormat="1" applyFont="1" applyFill="1" applyBorder="1" applyProtection="1">
      <protection hidden="1"/>
    </xf>
    <xf numFmtId="10" fontId="8" fillId="2" borderId="0" xfId="1" applyNumberFormat="1" applyFont="1" applyFill="1" applyBorder="1" applyProtection="1">
      <protection hidden="1"/>
    </xf>
    <xf numFmtId="14" fontId="7" fillId="5" borderId="1" xfId="2" applyNumberFormat="1" applyFont="1" applyFill="1" applyBorder="1" applyProtection="1">
      <protection hidden="1"/>
    </xf>
    <xf numFmtId="165" fontId="8" fillId="2" borderId="0" xfId="3" applyFont="1" applyFill="1" applyBorder="1" applyProtection="1">
      <protection hidden="1"/>
    </xf>
    <xf numFmtId="10" fontId="7" fillId="4" borderId="1" xfId="1" applyNumberFormat="1" applyFont="1" applyFill="1" applyBorder="1" applyProtection="1">
      <protection locked="0" hidden="1"/>
    </xf>
    <xf numFmtId="165" fontId="7" fillId="5" borderId="1" xfId="3" applyFont="1" applyFill="1" applyBorder="1" applyProtection="1">
      <protection hidden="1"/>
    </xf>
    <xf numFmtId="10" fontId="3" fillId="0" borderId="0" xfId="2" applyNumberFormat="1" applyFont="1" applyProtection="1">
      <protection hidden="1"/>
    </xf>
    <xf numFmtId="0" fontId="9" fillId="2" borderId="0" xfId="2" applyFont="1" applyFill="1" applyAlignment="1" applyProtection="1">
      <alignment horizontal="center"/>
      <protection hidden="1"/>
    </xf>
    <xf numFmtId="0" fontId="10" fillId="0" borderId="0" xfId="2" applyFont="1" applyProtection="1">
      <protection hidden="1"/>
    </xf>
    <xf numFmtId="0" fontId="4" fillId="2" borderId="0" xfId="2" applyFont="1" applyFill="1"/>
    <xf numFmtId="0" fontId="3" fillId="2" borderId="0" xfId="2" applyFont="1" applyFill="1" applyProtection="1">
      <protection hidden="1"/>
    </xf>
    <xf numFmtId="164" fontId="6" fillId="2" borderId="0" xfId="2" applyNumberFormat="1" applyFont="1" applyFill="1" applyAlignment="1" applyProtection="1">
      <alignment horizontal="left"/>
      <protection hidden="1"/>
    </xf>
    <xf numFmtId="9" fontId="7" fillId="2" borderId="0" xfId="1" applyFont="1" applyFill="1" applyBorder="1" applyProtection="1">
      <protection hidden="1"/>
    </xf>
    <xf numFmtId="10" fontId="3" fillId="2" borderId="0" xfId="2" applyNumberFormat="1" applyFont="1" applyFill="1" applyProtection="1">
      <protection hidden="1"/>
    </xf>
    <xf numFmtId="0" fontId="5" fillId="2" borderId="0" xfId="2" applyFont="1" applyFill="1" applyAlignment="1" applyProtection="1">
      <alignment horizontal="center"/>
      <protection hidden="1"/>
    </xf>
    <xf numFmtId="0" fontId="10" fillId="2" borderId="0" xfId="2" applyFont="1" applyFill="1" applyProtection="1">
      <protection hidden="1"/>
    </xf>
    <xf numFmtId="164" fontId="11" fillId="0" borderId="4" xfId="2" applyNumberFormat="1" applyFont="1" applyBorder="1" applyAlignment="1">
      <alignment horizontal="center" vertical="center" wrapText="1"/>
    </xf>
    <xf numFmtId="164" fontId="5" fillId="0" borderId="0" xfId="2" applyNumberFormat="1" applyFont="1" applyAlignment="1" applyProtection="1">
      <alignment horizontal="center" vertical="center" wrapText="1"/>
      <protection hidden="1"/>
    </xf>
    <xf numFmtId="0" fontId="1" fillId="6" borderId="5" xfId="4" applyFont="1" applyFill="1" applyBorder="1" applyAlignment="1" applyProtection="1">
      <alignment horizontal="center" vertical="center" wrapText="1"/>
      <protection hidden="1"/>
    </xf>
    <xf numFmtId="0" fontId="1" fillId="6" borderId="6" xfId="4" applyFont="1" applyFill="1" applyBorder="1" applyAlignment="1" applyProtection="1">
      <alignment horizontal="center" vertical="center" wrapText="1"/>
      <protection hidden="1"/>
    </xf>
    <xf numFmtId="0" fontId="11" fillId="2" borderId="0" xfId="2" applyFont="1" applyFill="1" applyAlignment="1" applyProtection="1">
      <alignment horizontal="center" vertical="center" wrapText="1"/>
      <protection hidden="1"/>
    </xf>
    <xf numFmtId="0" fontId="11"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0" xfId="2" applyFont="1" applyAlignment="1" applyProtection="1">
      <alignment horizontal="center" vertical="center" wrapText="1"/>
      <protection hidden="1"/>
    </xf>
    <xf numFmtId="0" fontId="4" fillId="0" borderId="0" xfId="2" applyFont="1" applyAlignment="1">
      <alignment horizontal="center" vertical="center" wrapText="1"/>
    </xf>
    <xf numFmtId="167" fontId="10" fillId="0" borderId="0" xfId="0" applyNumberFormat="1" applyFont="1" applyProtection="1">
      <protection hidden="1"/>
    </xf>
    <xf numFmtId="9" fontId="4" fillId="0" borderId="0" xfId="2" applyNumberFormat="1" applyFont="1"/>
    <xf numFmtId="167" fontId="3" fillId="0" borderId="0" xfId="2" applyNumberFormat="1" applyFont="1" applyProtection="1">
      <protection hidden="1"/>
    </xf>
    <xf numFmtId="167" fontId="3" fillId="5" borderId="7" xfId="0" applyNumberFormat="1" applyFont="1" applyFill="1" applyBorder="1" applyProtection="1">
      <protection hidden="1"/>
    </xf>
    <xf numFmtId="168" fontId="3" fillId="5" borderId="0" xfId="2" applyNumberFormat="1" applyFont="1" applyFill="1" applyProtection="1">
      <protection hidden="1"/>
    </xf>
    <xf numFmtId="168" fontId="3" fillId="5" borderId="8" xfId="2" applyNumberFormat="1" applyFont="1" applyFill="1" applyBorder="1" applyAlignment="1" applyProtection="1">
      <alignment horizontal="right" indent="1"/>
      <protection hidden="1"/>
    </xf>
    <xf numFmtId="168" fontId="3" fillId="5" borderId="9" xfId="2" applyNumberFormat="1" applyFont="1" applyFill="1" applyBorder="1" applyProtection="1">
      <protection hidden="1"/>
    </xf>
    <xf numFmtId="170" fontId="10" fillId="2" borderId="0" xfId="5" applyNumberFormat="1" applyFont="1" applyFill="1" applyBorder="1" applyAlignment="1" applyProtection="1">
      <alignment horizontal="right" indent="1"/>
      <protection hidden="1"/>
    </xf>
    <xf numFmtId="2" fontId="10" fillId="0" borderId="0" xfId="0" applyNumberFormat="1" applyFont="1" applyAlignment="1">
      <alignment horizontal="right" indent="1"/>
    </xf>
    <xf numFmtId="0" fontId="4" fillId="0" borderId="0" xfId="0" applyFont="1"/>
    <xf numFmtId="167" fontId="10" fillId="2" borderId="0" xfId="0" applyNumberFormat="1" applyFont="1" applyFill="1" applyProtection="1">
      <protection hidden="1"/>
    </xf>
    <xf numFmtId="167" fontId="3" fillId="5" borderId="10" xfId="0" applyNumberFormat="1" applyFont="1" applyFill="1" applyBorder="1" applyProtection="1">
      <protection hidden="1"/>
    </xf>
    <xf numFmtId="166" fontId="10" fillId="0" borderId="0" xfId="3" applyNumberFormat="1" applyFont="1" applyAlignment="1" applyProtection="1"/>
    <xf numFmtId="1" fontId="10" fillId="0" borderId="0" xfId="0" applyNumberFormat="1" applyFont="1" applyAlignment="1">
      <alignment horizontal="right" indent="1"/>
    </xf>
    <xf numFmtId="171" fontId="4" fillId="0" borderId="0" xfId="0" applyNumberFormat="1" applyFont="1"/>
    <xf numFmtId="167" fontId="10" fillId="0" borderId="0" xfId="2" applyNumberFormat="1" applyFont="1"/>
    <xf numFmtId="2" fontId="10" fillId="2" borderId="0" xfId="2" applyNumberFormat="1" applyFont="1" applyFill="1" applyAlignment="1" applyProtection="1">
      <alignment horizontal="right" indent="1"/>
      <protection hidden="1"/>
    </xf>
    <xf numFmtId="166" fontId="4" fillId="0" borderId="13" xfId="0" applyNumberFormat="1" applyFont="1" applyBorder="1"/>
    <xf numFmtId="0" fontId="3" fillId="0" borderId="0" xfId="2" applyFont="1"/>
    <xf numFmtId="164" fontId="3" fillId="0" borderId="0" xfId="2" applyNumberFormat="1" applyFont="1"/>
    <xf numFmtId="10" fontId="7" fillId="2" borderId="0" xfId="1" applyNumberFormat="1" applyFont="1" applyFill="1" applyBorder="1" applyProtection="1">
      <protection hidden="1"/>
    </xf>
    <xf numFmtId="165" fontId="7" fillId="2" borderId="0" xfId="3" applyFont="1" applyFill="1" applyBorder="1" applyProtection="1">
      <protection hidden="1"/>
    </xf>
    <xf numFmtId="0" fontId="5" fillId="2" borderId="0" xfId="2" applyFont="1" applyFill="1" applyProtection="1">
      <protection hidden="1"/>
    </xf>
    <xf numFmtId="0" fontId="1" fillId="2" borderId="0" xfId="4" applyFont="1" applyFill="1" applyAlignment="1" applyProtection="1">
      <alignment horizontal="center" vertical="center" wrapText="1"/>
      <protection hidden="1"/>
    </xf>
    <xf numFmtId="168" fontId="3" fillId="2" borderId="0" xfId="2" applyNumberFormat="1" applyFont="1" applyFill="1" applyProtection="1">
      <protection hidden="1"/>
    </xf>
    <xf numFmtId="168" fontId="1" fillId="2" borderId="0" xfId="4" applyNumberFormat="1" applyFont="1" applyFill="1" applyAlignment="1" applyProtection="1">
      <alignment horizontal="center" vertical="center" wrapText="1"/>
      <protection hidden="1"/>
    </xf>
    <xf numFmtId="0" fontId="13" fillId="0" borderId="0" xfId="0" applyFont="1" applyAlignment="1" applyProtection="1">
      <alignment vertical="top" wrapText="1"/>
      <protection hidden="1"/>
    </xf>
    <xf numFmtId="172" fontId="3" fillId="5" borderId="0" xfId="6" applyNumberFormat="1" applyFont="1" applyFill="1" applyAlignment="1" applyProtection="1">
      <alignment horizontal="right" indent="1"/>
      <protection hidden="1"/>
    </xf>
    <xf numFmtId="173" fontId="7" fillId="4" borderId="1" xfId="1" applyNumberFormat="1" applyFont="1" applyFill="1" applyBorder="1" applyProtection="1">
      <protection locked="0" hidden="1"/>
    </xf>
    <xf numFmtId="173" fontId="4" fillId="0" borderId="0" xfId="2" applyNumberFormat="1" applyFont="1"/>
    <xf numFmtId="174" fontId="7" fillId="5" borderId="1" xfId="1" applyNumberFormat="1" applyFont="1" applyFill="1" applyBorder="1" applyProtection="1">
      <protection hidden="1"/>
    </xf>
    <xf numFmtId="168" fontId="1" fillId="6" borderId="11" xfId="4" applyNumberFormat="1" applyFont="1" applyFill="1" applyBorder="1" applyAlignment="1" applyProtection="1">
      <alignment horizontal="center" vertical="center" wrapText="1"/>
      <protection hidden="1"/>
    </xf>
    <xf numFmtId="168" fontId="1" fillId="6" borderId="12" xfId="4" applyNumberFormat="1" applyFont="1" applyFill="1" applyBorder="1" applyAlignment="1" applyProtection="1">
      <alignment horizontal="center" vertical="center" wrapText="1"/>
      <protection hidden="1"/>
    </xf>
    <xf numFmtId="175" fontId="7" fillId="5" borderId="1" xfId="7" applyNumberFormat="1" applyFont="1" applyFill="1" applyBorder="1" applyProtection="1">
      <protection hidden="1"/>
    </xf>
    <xf numFmtId="0" fontId="3" fillId="0" borderId="0" xfId="8" applyFont="1" applyAlignment="1" applyProtection="1">
      <protection hidden="1"/>
    </xf>
    <xf numFmtId="0" fontId="5" fillId="0" borderId="0" xfId="8" applyFont="1" applyAlignment="1" applyProtection="1">
      <alignment horizontal="left" vertical="center"/>
      <protection hidden="1"/>
    </xf>
    <xf numFmtId="177" fontId="5" fillId="0" borderId="0" xfId="8" applyNumberFormat="1" applyFont="1" applyAlignment="1" applyProtection="1">
      <alignment horizontal="right" vertical="center"/>
      <protection hidden="1"/>
    </xf>
    <xf numFmtId="177" fontId="5" fillId="2" borderId="0" xfId="8" applyNumberFormat="1" applyFont="1" applyFill="1" applyAlignment="1" applyProtection="1">
      <alignment horizontal="right" vertical="center"/>
      <protection hidden="1"/>
    </xf>
    <xf numFmtId="0" fontId="16" fillId="0" borderId="0" xfId="8" applyFont="1" applyAlignment="1" applyProtection="1">
      <alignment vertical="center" wrapText="1"/>
      <protection hidden="1"/>
    </xf>
    <xf numFmtId="0" fontId="3" fillId="2" borderId="0" xfId="8" applyFont="1" applyFill="1" applyAlignment="1" applyProtection="1">
      <protection hidden="1"/>
    </xf>
    <xf numFmtId="0" fontId="18" fillId="0" borderId="0" xfId="8" applyFont="1" applyAlignment="1" applyProtection="1">
      <alignment horizontal="center" vertical="center" wrapText="1"/>
      <protection hidden="1"/>
    </xf>
    <xf numFmtId="0" fontId="5" fillId="2" borderId="0" xfId="4" applyFont="1" applyFill="1" applyAlignment="1" applyProtection="1">
      <alignment horizontal="center" vertical="center" wrapText="1"/>
      <protection hidden="1"/>
    </xf>
    <xf numFmtId="166" fontId="19" fillId="4" borderId="1" xfId="3" applyNumberFormat="1" applyFont="1" applyFill="1" applyBorder="1" applyProtection="1">
      <protection locked="0" hidden="1"/>
    </xf>
    <xf numFmtId="0" fontId="20" fillId="0" borderId="0" xfId="8" applyFont="1" applyAlignment="1" applyProtection="1">
      <alignment horizontal="left" vertical="center" wrapText="1"/>
      <protection hidden="1"/>
    </xf>
    <xf numFmtId="178" fontId="19" fillId="5" borderId="1" xfId="3" applyNumberFormat="1" applyFont="1" applyFill="1" applyBorder="1" applyProtection="1">
      <protection hidden="1"/>
    </xf>
    <xf numFmtId="178" fontId="19" fillId="2" borderId="0" xfId="3" applyNumberFormat="1" applyFont="1" applyFill="1" applyBorder="1" applyProtection="1">
      <protection hidden="1"/>
    </xf>
    <xf numFmtId="0" fontId="18" fillId="2" borderId="0" xfId="8" applyFont="1" applyFill="1" applyAlignment="1" applyProtection="1">
      <alignment horizontal="center" vertical="center" wrapText="1"/>
      <protection hidden="1"/>
    </xf>
    <xf numFmtId="0" fontId="15" fillId="2" borderId="3" xfId="8" applyFont="1" applyFill="1" applyBorder="1" applyAlignment="1" applyProtection="1">
      <alignment horizontal="center"/>
      <protection hidden="1"/>
    </xf>
    <xf numFmtId="178" fontId="19" fillId="2" borderId="15" xfId="3" applyNumberFormat="1" applyFont="1" applyFill="1" applyBorder="1" applyProtection="1">
      <protection hidden="1"/>
    </xf>
    <xf numFmtId="166" fontId="17" fillId="5" borderId="12" xfId="3" applyNumberFormat="1" applyFont="1" applyFill="1" applyBorder="1" applyAlignment="1" applyProtection="1">
      <alignment vertical="center"/>
      <protection hidden="1"/>
    </xf>
    <xf numFmtId="176" fontId="20" fillId="0" borderId="0" xfId="8" applyNumberFormat="1" applyFont="1" applyAlignment="1" applyProtection="1">
      <alignment horizontal="left" vertical="center" wrapText="1"/>
      <protection hidden="1"/>
    </xf>
    <xf numFmtId="14" fontId="3" fillId="0" borderId="0" xfId="8" applyNumberFormat="1" applyFont="1" applyAlignment="1" applyProtection="1">
      <protection hidden="1"/>
    </xf>
    <xf numFmtId="14" fontId="3" fillId="2" borderId="0" xfId="8" applyNumberFormat="1" applyFont="1" applyFill="1" applyAlignment="1" applyProtection="1">
      <protection hidden="1"/>
    </xf>
    <xf numFmtId="0" fontId="2" fillId="0" borderId="0" xfId="2" applyProtection="1">
      <protection hidden="1"/>
    </xf>
    <xf numFmtId="0" fontId="23" fillId="2" borderId="0" xfId="2" applyFont="1" applyFill="1" applyAlignment="1" applyProtection="1">
      <alignment horizontal="center" vertical="top" wrapText="1"/>
      <protection hidden="1"/>
    </xf>
    <xf numFmtId="0" fontId="24" fillId="2" borderId="0" xfId="2" applyFont="1" applyFill="1" applyAlignment="1" applyProtection="1">
      <alignment horizontal="center" vertical="top" wrapText="1"/>
      <protection hidden="1"/>
    </xf>
    <xf numFmtId="0" fontId="2" fillId="0" borderId="0" xfId="8" applyAlignment="1" applyProtection="1">
      <protection hidden="1"/>
    </xf>
    <xf numFmtId="165" fontId="3" fillId="0" borderId="0" xfId="3" applyFont="1" applyAlignment="1" applyProtection="1">
      <protection hidden="1"/>
    </xf>
    <xf numFmtId="165" fontId="17" fillId="5" borderId="12" xfId="3" applyFont="1" applyFill="1" applyBorder="1" applyAlignment="1" applyProtection="1">
      <alignment vertical="center"/>
      <protection hidden="1"/>
    </xf>
    <xf numFmtId="0" fontId="13" fillId="5" borderId="0" xfId="0" applyFont="1" applyFill="1" applyAlignment="1" applyProtection="1">
      <alignment horizontal="center" vertical="top" wrapText="1"/>
      <protection hidden="1"/>
    </xf>
    <xf numFmtId="0" fontId="1" fillId="3" borderId="2" xfId="0" applyFont="1" applyFill="1" applyBorder="1" applyAlignment="1" applyProtection="1">
      <alignment horizontal="right" indent="1"/>
      <protection hidden="1"/>
    </xf>
    <xf numFmtId="0" fontId="1" fillId="6" borderId="5" xfId="4" applyFont="1" applyFill="1" applyBorder="1" applyAlignment="1" applyProtection="1">
      <alignment horizontal="center" vertical="center" wrapText="1"/>
      <protection hidden="1"/>
    </xf>
    <xf numFmtId="0" fontId="1" fillId="6" borderId="11" xfId="4" applyFont="1" applyFill="1" applyBorder="1" applyAlignment="1" applyProtection="1">
      <alignment horizontal="center" vertical="center" wrapText="1"/>
      <protection hidden="1"/>
    </xf>
    <xf numFmtId="0" fontId="22" fillId="5" borderId="0" xfId="2" applyFont="1" applyFill="1" applyAlignment="1" applyProtection="1">
      <alignment horizontal="center" vertical="center" wrapText="1"/>
      <protection hidden="1"/>
    </xf>
    <xf numFmtId="0" fontId="5" fillId="0" borderId="0" xfId="8" applyFont="1" applyAlignment="1" applyProtection="1">
      <alignment horizontal="left" vertical="center"/>
      <protection hidden="1"/>
    </xf>
    <xf numFmtId="0" fontId="17" fillId="0" borderId="0" xfId="2" applyFont="1" applyAlignment="1" applyProtection="1">
      <alignment horizontal="center" vertical="center"/>
      <protection hidden="1"/>
    </xf>
    <xf numFmtId="0" fontId="15" fillId="3" borderId="14" xfId="8" applyFont="1" applyFill="1" applyBorder="1" applyAlignment="1" applyProtection="1">
      <alignment horizontal="center"/>
      <protection hidden="1"/>
    </xf>
    <xf numFmtId="0" fontId="15" fillId="3" borderId="2" xfId="8" applyFont="1" applyFill="1" applyBorder="1" applyAlignment="1" applyProtection="1">
      <alignment horizontal="center"/>
      <protection hidden="1"/>
    </xf>
    <xf numFmtId="164" fontId="21" fillId="3" borderId="5" xfId="8" applyNumberFormat="1" applyFont="1" applyFill="1" applyBorder="1" applyAlignment="1" applyProtection="1">
      <alignment horizontal="center" vertical="center"/>
      <protection hidden="1"/>
    </xf>
    <xf numFmtId="164" fontId="21" fillId="3" borderId="11" xfId="8" applyNumberFormat="1" applyFont="1" applyFill="1" applyBorder="1" applyAlignment="1" applyProtection="1">
      <alignment horizontal="center" vertical="center"/>
      <protection hidden="1"/>
    </xf>
    <xf numFmtId="164" fontId="6" fillId="3" borderId="3" xfId="2" applyNumberFormat="1" applyFont="1" applyFill="1" applyBorder="1" applyAlignment="1" applyProtection="1">
      <alignment horizontal="right"/>
      <protection hidden="1"/>
    </xf>
  </cellXfs>
  <cellStyles count="9">
    <cellStyle name="Millares" xfId="6" builtinId="3"/>
    <cellStyle name="Millares 2" xfId="3" xr:uid="{FF5C690F-CF93-41F9-8228-E4383B53F847}"/>
    <cellStyle name="Moneda" xfId="7" builtinId="4"/>
    <cellStyle name="Moneda 2" xfId="5" xr:uid="{093BF4ED-D4BD-48FB-8709-FBB457E51F9B}"/>
    <cellStyle name="Normal" xfId="0" builtinId="0"/>
    <cellStyle name="Normal 2" xfId="2" xr:uid="{085915FE-631B-44E9-A50D-50B56F44B9F7}"/>
    <cellStyle name="Normal 3" xfId="8" xr:uid="{3958839E-C82C-47B3-A3F1-89165AE6AF70}"/>
    <cellStyle name="Normal_Calculadora Garbarino 45_v1" xfId="4" xr:uid="{C114151B-AB4D-44E8-B060-BEE71E75DF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857250</xdr:colOff>
      <xdr:row>1</xdr:row>
      <xdr:rowOff>142876</xdr:rowOff>
    </xdr:from>
    <xdr:to>
      <xdr:col>11</xdr:col>
      <xdr:colOff>1202679</xdr:colOff>
      <xdr:row>3</xdr:row>
      <xdr:rowOff>344578</xdr:rowOff>
    </xdr:to>
    <xdr:pic>
      <xdr:nvPicPr>
        <xdr:cNvPr id="2" name="Imagen 1">
          <a:extLst>
            <a:ext uri="{FF2B5EF4-FFF2-40B4-BE49-F238E27FC236}">
              <a16:creationId xmlns:a16="http://schemas.microsoft.com/office/drawing/2014/main" id="{A7EC767B-575D-4B18-AA87-4B174B1A6311}"/>
            </a:ext>
          </a:extLst>
        </xdr:cNvPr>
        <xdr:cNvPicPr>
          <a:picLocks noChangeAspect="1"/>
        </xdr:cNvPicPr>
      </xdr:nvPicPr>
      <xdr:blipFill>
        <a:blip xmlns:r="http://schemas.openxmlformats.org/officeDocument/2006/relationships" r:embed="rId1"/>
        <a:stretch>
          <a:fillRect/>
        </a:stretch>
      </xdr:blipFill>
      <xdr:spPr>
        <a:xfrm>
          <a:off x="8296275" y="333376"/>
          <a:ext cx="1726554" cy="582702"/>
        </a:xfrm>
        <a:prstGeom prst="rect">
          <a:avLst/>
        </a:prstGeom>
      </xdr:spPr>
    </xdr:pic>
    <xdr:clientData/>
  </xdr:twoCellAnchor>
  <xdr:twoCellAnchor editAs="oneCell">
    <xdr:from>
      <xdr:col>5</xdr:col>
      <xdr:colOff>31750</xdr:colOff>
      <xdr:row>0</xdr:row>
      <xdr:rowOff>95250</xdr:rowOff>
    </xdr:from>
    <xdr:to>
      <xdr:col>5</xdr:col>
      <xdr:colOff>987260</xdr:colOff>
      <xdr:row>3</xdr:row>
      <xdr:rowOff>336396</xdr:rowOff>
    </xdr:to>
    <xdr:pic>
      <xdr:nvPicPr>
        <xdr:cNvPr id="3" name="Imagen 2">
          <a:extLst>
            <a:ext uri="{FF2B5EF4-FFF2-40B4-BE49-F238E27FC236}">
              <a16:creationId xmlns:a16="http://schemas.microsoft.com/office/drawing/2014/main" id="{9787D650-218F-4CDA-A7C0-BC860D11A851}"/>
            </a:ext>
          </a:extLst>
        </xdr:cNvPr>
        <xdr:cNvPicPr>
          <a:picLocks noChangeAspect="1"/>
        </xdr:cNvPicPr>
      </xdr:nvPicPr>
      <xdr:blipFill>
        <a:blip xmlns:r="http://schemas.openxmlformats.org/officeDocument/2006/relationships" r:embed="rId2"/>
        <a:stretch>
          <a:fillRect/>
        </a:stretch>
      </xdr:blipFill>
      <xdr:spPr>
        <a:xfrm>
          <a:off x="6265333" y="95250"/>
          <a:ext cx="955510" cy="8126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65534D5B-DA1C-4FED-A7AB-9228782766CF}"/>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4" name="Imagen 3">
          <a:extLst>
            <a:ext uri="{FF2B5EF4-FFF2-40B4-BE49-F238E27FC236}">
              <a16:creationId xmlns:a16="http://schemas.microsoft.com/office/drawing/2014/main" id="{5E49A43C-0D17-406F-9990-D87C2BE6E30D}"/>
            </a:ext>
          </a:extLst>
        </xdr:cNvPr>
        <xdr:cNvPicPr>
          <a:picLocks noChangeAspect="1"/>
        </xdr:cNvPicPr>
      </xdr:nvPicPr>
      <xdr:blipFill>
        <a:blip xmlns:r="http://schemas.openxmlformats.org/officeDocument/2006/relationships" r:embed="rId2"/>
        <a:stretch>
          <a:fillRect/>
        </a:stretch>
      </xdr:blipFill>
      <xdr:spPr>
        <a:xfrm>
          <a:off x="8831792" y="63500"/>
          <a:ext cx="1260038" cy="420687"/>
        </a:xfrm>
        <a:prstGeom prst="rect">
          <a:avLst/>
        </a:prstGeom>
      </xdr:spPr>
    </xdr:pic>
    <xdr:clientData/>
  </xdr:twoCellAnchor>
  <xdr:twoCellAnchor editAs="oneCell">
    <xdr:from>
      <xdr:col>1</xdr:col>
      <xdr:colOff>21167</xdr:colOff>
      <xdr:row>0</xdr:row>
      <xdr:rowOff>0</xdr:rowOff>
    </xdr:from>
    <xdr:to>
      <xdr:col>1</xdr:col>
      <xdr:colOff>976677</xdr:colOff>
      <xdr:row>4</xdr:row>
      <xdr:rowOff>50646</xdr:rowOff>
    </xdr:to>
    <xdr:pic>
      <xdr:nvPicPr>
        <xdr:cNvPr id="5" name="Imagen 4">
          <a:extLst>
            <a:ext uri="{FF2B5EF4-FFF2-40B4-BE49-F238E27FC236}">
              <a16:creationId xmlns:a16="http://schemas.microsoft.com/office/drawing/2014/main" id="{48B2B915-9BEE-4D1C-9CF2-F1BBD53B705C}"/>
            </a:ext>
          </a:extLst>
        </xdr:cNvPr>
        <xdr:cNvPicPr>
          <a:picLocks noChangeAspect="1"/>
        </xdr:cNvPicPr>
      </xdr:nvPicPr>
      <xdr:blipFill>
        <a:blip xmlns:r="http://schemas.openxmlformats.org/officeDocument/2006/relationships" r:embed="rId3"/>
        <a:stretch>
          <a:fillRect/>
        </a:stretch>
      </xdr:blipFill>
      <xdr:spPr>
        <a:xfrm>
          <a:off x="1312334" y="0"/>
          <a:ext cx="955510" cy="8126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881062</xdr:colOff>
      <xdr:row>1</xdr:row>
      <xdr:rowOff>166688</xdr:rowOff>
    </xdr:from>
    <xdr:to>
      <xdr:col>12</xdr:col>
      <xdr:colOff>12055</xdr:colOff>
      <xdr:row>3</xdr:row>
      <xdr:rowOff>368390</xdr:rowOff>
    </xdr:to>
    <xdr:pic>
      <xdr:nvPicPr>
        <xdr:cNvPr id="4" name="Imagen 3">
          <a:extLst>
            <a:ext uri="{FF2B5EF4-FFF2-40B4-BE49-F238E27FC236}">
              <a16:creationId xmlns:a16="http://schemas.microsoft.com/office/drawing/2014/main" id="{0BFD86DD-6266-4B0C-8AA2-4DE8170ABB26}"/>
            </a:ext>
          </a:extLst>
        </xdr:cNvPr>
        <xdr:cNvPicPr>
          <a:picLocks noChangeAspect="1"/>
        </xdr:cNvPicPr>
      </xdr:nvPicPr>
      <xdr:blipFill>
        <a:blip xmlns:r="http://schemas.openxmlformats.org/officeDocument/2006/relationships" r:embed="rId1"/>
        <a:stretch>
          <a:fillRect/>
        </a:stretch>
      </xdr:blipFill>
      <xdr:spPr>
        <a:xfrm>
          <a:off x="8632031" y="357188"/>
          <a:ext cx="1726555" cy="582702"/>
        </a:xfrm>
        <a:prstGeom prst="rect">
          <a:avLst/>
        </a:prstGeom>
      </xdr:spPr>
    </xdr:pic>
    <xdr:clientData/>
  </xdr:twoCellAnchor>
  <xdr:twoCellAnchor editAs="oneCell">
    <xdr:from>
      <xdr:col>5</xdr:col>
      <xdr:colOff>74083</xdr:colOff>
      <xdr:row>0</xdr:row>
      <xdr:rowOff>95250</xdr:rowOff>
    </xdr:from>
    <xdr:to>
      <xdr:col>5</xdr:col>
      <xdr:colOff>1029593</xdr:colOff>
      <xdr:row>3</xdr:row>
      <xdr:rowOff>336396</xdr:rowOff>
    </xdr:to>
    <xdr:pic>
      <xdr:nvPicPr>
        <xdr:cNvPr id="3" name="Imagen 2">
          <a:extLst>
            <a:ext uri="{FF2B5EF4-FFF2-40B4-BE49-F238E27FC236}">
              <a16:creationId xmlns:a16="http://schemas.microsoft.com/office/drawing/2014/main" id="{D36BB570-6E72-4C6B-8C53-24C8A1CA0BE9}"/>
            </a:ext>
          </a:extLst>
        </xdr:cNvPr>
        <xdr:cNvPicPr>
          <a:picLocks noChangeAspect="1"/>
        </xdr:cNvPicPr>
      </xdr:nvPicPr>
      <xdr:blipFill>
        <a:blip xmlns:r="http://schemas.openxmlformats.org/officeDocument/2006/relationships" r:embed="rId2"/>
        <a:stretch>
          <a:fillRect/>
        </a:stretch>
      </xdr:blipFill>
      <xdr:spPr>
        <a:xfrm>
          <a:off x="6625166" y="95250"/>
          <a:ext cx="955510" cy="8126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762CB89D-81C8-45EB-992C-5DCAC8E12909}"/>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4" name="Imagen 3">
          <a:extLst>
            <a:ext uri="{FF2B5EF4-FFF2-40B4-BE49-F238E27FC236}">
              <a16:creationId xmlns:a16="http://schemas.microsoft.com/office/drawing/2014/main" id="{1630F75A-1322-4726-9738-ED9DC6A4AA3D}"/>
            </a:ext>
          </a:extLst>
        </xdr:cNvPr>
        <xdr:cNvPicPr>
          <a:picLocks noChangeAspect="1"/>
        </xdr:cNvPicPr>
      </xdr:nvPicPr>
      <xdr:blipFill>
        <a:blip xmlns:r="http://schemas.openxmlformats.org/officeDocument/2006/relationships" r:embed="rId2"/>
        <a:stretch>
          <a:fillRect/>
        </a:stretch>
      </xdr:blipFill>
      <xdr:spPr>
        <a:xfrm>
          <a:off x="8831792" y="63500"/>
          <a:ext cx="1260038" cy="420687"/>
        </a:xfrm>
        <a:prstGeom prst="rect">
          <a:avLst/>
        </a:prstGeom>
      </xdr:spPr>
    </xdr:pic>
    <xdr:clientData/>
  </xdr:twoCellAnchor>
  <xdr:twoCellAnchor editAs="oneCell">
    <xdr:from>
      <xdr:col>1</xdr:col>
      <xdr:colOff>217713</xdr:colOff>
      <xdr:row>0</xdr:row>
      <xdr:rowOff>0</xdr:rowOff>
    </xdr:from>
    <xdr:to>
      <xdr:col>1</xdr:col>
      <xdr:colOff>1173223</xdr:colOff>
      <xdr:row>4</xdr:row>
      <xdr:rowOff>50646</xdr:rowOff>
    </xdr:to>
    <xdr:pic>
      <xdr:nvPicPr>
        <xdr:cNvPr id="5" name="Imagen 4">
          <a:extLst>
            <a:ext uri="{FF2B5EF4-FFF2-40B4-BE49-F238E27FC236}">
              <a16:creationId xmlns:a16="http://schemas.microsoft.com/office/drawing/2014/main" id="{F8F7C602-A140-4732-9DCB-D153820A0D79}"/>
            </a:ext>
          </a:extLst>
        </xdr:cNvPr>
        <xdr:cNvPicPr>
          <a:picLocks noChangeAspect="1"/>
        </xdr:cNvPicPr>
      </xdr:nvPicPr>
      <xdr:blipFill>
        <a:blip xmlns:r="http://schemas.openxmlformats.org/officeDocument/2006/relationships" r:embed="rId3"/>
        <a:stretch>
          <a:fillRect/>
        </a:stretch>
      </xdr:blipFill>
      <xdr:spPr>
        <a:xfrm>
          <a:off x="1510392" y="0"/>
          <a:ext cx="955510" cy="8126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857250</xdr:colOff>
      <xdr:row>1</xdr:row>
      <xdr:rowOff>142876</xdr:rowOff>
    </xdr:from>
    <xdr:to>
      <xdr:col>11</xdr:col>
      <xdr:colOff>1202679</xdr:colOff>
      <xdr:row>3</xdr:row>
      <xdr:rowOff>344578</xdr:rowOff>
    </xdr:to>
    <xdr:pic>
      <xdr:nvPicPr>
        <xdr:cNvPr id="2" name="Imagen 1">
          <a:extLst>
            <a:ext uri="{FF2B5EF4-FFF2-40B4-BE49-F238E27FC236}">
              <a16:creationId xmlns:a16="http://schemas.microsoft.com/office/drawing/2014/main" id="{5427F0A3-C91A-4184-84ED-10DCC1284FF5}"/>
            </a:ext>
          </a:extLst>
        </xdr:cNvPr>
        <xdr:cNvPicPr>
          <a:picLocks noChangeAspect="1"/>
        </xdr:cNvPicPr>
      </xdr:nvPicPr>
      <xdr:blipFill>
        <a:blip xmlns:r="http://schemas.openxmlformats.org/officeDocument/2006/relationships" r:embed="rId1"/>
        <a:stretch>
          <a:fillRect/>
        </a:stretch>
      </xdr:blipFill>
      <xdr:spPr>
        <a:xfrm>
          <a:off x="8834438" y="333376"/>
          <a:ext cx="1726555" cy="582702"/>
        </a:xfrm>
        <a:prstGeom prst="rect">
          <a:avLst/>
        </a:prstGeom>
      </xdr:spPr>
    </xdr:pic>
    <xdr:clientData/>
  </xdr:twoCellAnchor>
  <xdr:twoCellAnchor editAs="oneCell">
    <xdr:from>
      <xdr:col>5</xdr:col>
      <xdr:colOff>95250</xdr:colOff>
      <xdr:row>0</xdr:row>
      <xdr:rowOff>63499</xdr:rowOff>
    </xdr:from>
    <xdr:to>
      <xdr:col>5</xdr:col>
      <xdr:colOff>1050760</xdr:colOff>
      <xdr:row>3</xdr:row>
      <xdr:rowOff>304645</xdr:rowOff>
    </xdr:to>
    <xdr:pic>
      <xdr:nvPicPr>
        <xdr:cNvPr id="3" name="Imagen 2">
          <a:extLst>
            <a:ext uri="{FF2B5EF4-FFF2-40B4-BE49-F238E27FC236}">
              <a16:creationId xmlns:a16="http://schemas.microsoft.com/office/drawing/2014/main" id="{73BA72C2-A23D-45CF-B2DC-6F90185AA4EA}"/>
            </a:ext>
          </a:extLst>
        </xdr:cNvPr>
        <xdr:cNvPicPr>
          <a:picLocks noChangeAspect="1"/>
        </xdr:cNvPicPr>
      </xdr:nvPicPr>
      <xdr:blipFill>
        <a:blip xmlns:r="http://schemas.openxmlformats.org/officeDocument/2006/relationships" r:embed="rId2"/>
        <a:stretch>
          <a:fillRect/>
        </a:stretch>
      </xdr:blipFill>
      <xdr:spPr>
        <a:xfrm>
          <a:off x="6328833" y="63499"/>
          <a:ext cx="955510" cy="81264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62C46-F460-4E8F-B273-FA6AEB74B9EB}">
  <sheetPr>
    <pageSetUpPr fitToPage="1"/>
  </sheetPr>
  <dimension ref="A1:AS45"/>
  <sheetViews>
    <sheetView showGridLines="0" tabSelected="1" topLeftCell="E4" zoomScale="90" zoomScaleNormal="90" workbookViewId="0">
      <selection activeCell="G11" sqref="G11"/>
    </sheetView>
  </sheetViews>
  <sheetFormatPr baseColWidth="10" defaultColWidth="16.140625" defaultRowHeight="15" customHeight="1" zeroHeight="1" outlineLevelCol="1"/>
  <cols>
    <col min="1" max="1" width="3.28515625" style="5" hidden="1" customWidth="1"/>
    <col min="2" max="2" width="35.28515625" style="5" hidden="1" customWidth="1" outlineLevel="1"/>
    <col min="3" max="3" width="15.85546875" style="5" hidden="1" customWidth="1" outlineLevel="1"/>
    <col min="4" max="4" width="35.28515625" style="5" hidden="1" customWidth="1" outlineLevel="1"/>
    <col min="5" max="5" width="7.140625" style="53" customWidth="1" collapsed="1"/>
    <col min="6" max="6" width="38.85546875" style="54" bestFit="1" customWidth="1"/>
    <col min="7" max="7" width="16.7109375" style="53" bestFit="1" customWidth="1"/>
    <col min="8" max="8" width="13.5703125" style="53" bestFit="1" customWidth="1"/>
    <col min="9" max="9" width="17" style="53" customWidth="1"/>
    <col min="10" max="10" width="18.28515625" style="53" bestFit="1" customWidth="1"/>
    <col min="11" max="11" width="20.7109375" style="53" bestFit="1" customWidth="1"/>
    <col min="12" max="12" width="18.28515625" style="53" customWidth="1"/>
    <col min="13" max="13" width="9" style="53" customWidth="1"/>
    <col min="14" max="14" width="16.140625" style="19" hidden="1" customWidth="1" outlineLevel="1"/>
    <col min="15" max="18" width="16.140625" style="5" hidden="1" customWidth="1" outlineLevel="1"/>
    <col min="19" max="19" width="16.140625" style="5" customWidth="1" collapsed="1"/>
    <col min="20" max="36" width="16.140625" style="5" customWidth="1"/>
    <col min="37" max="37" width="16.140625" style="5" hidden="1" customWidth="1" outlineLevel="1"/>
    <col min="38" max="38" width="16.140625" style="5" hidden="1" customWidth="1" outlineLevel="1" collapsed="1"/>
    <col min="39" max="39" width="0" style="5" hidden="1" customWidth="1" outlineLevel="1" collapsed="1"/>
    <col min="40" max="40" width="0" style="5" hidden="1" customWidth="1" outlineLevel="1"/>
    <col min="41" max="43" width="0" style="5" hidden="1" customWidth="1" outlineLevel="1" collapsed="1"/>
    <col min="44" max="44" width="0" style="5" hidden="1" customWidth="1" outlineLevel="1"/>
    <col min="45" max="45" width="16.140625" style="5" outlineLevel="1" collapsed="1"/>
    <col min="46" max="16384" width="16.140625" style="5" outlineLevel="1"/>
  </cols>
  <sheetData>
    <row r="1" spans="2:19">
      <c r="E1" s="1"/>
      <c r="F1" s="2"/>
      <c r="G1" s="1"/>
      <c r="H1" s="1"/>
      <c r="I1" s="1"/>
      <c r="J1" s="1"/>
      <c r="K1" s="1"/>
      <c r="L1" s="1"/>
      <c r="M1" s="1"/>
      <c r="N1" s="3"/>
      <c r="O1" s="4"/>
      <c r="P1" s="4"/>
      <c r="Q1" s="4"/>
      <c r="R1" s="4"/>
      <c r="S1" s="4"/>
    </row>
    <row r="2" spans="2:19">
      <c r="E2" s="1"/>
      <c r="F2" s="2"/>
      <c r="G2" s="1"/>
      <c r="H2" s="1"/>
      <c r="I2" s="1"/>
      <c r="J2" s="1"/>
      <c r="K2" s="1"/>
      <c r="L2" s="1"/>
      <c r="M2" s="1"/>
      <c r="N2" s="3"/>
      <c r="O2" s="4"/>
      <c r="P2" s="4"/>
      <c r="Q2" s="4"/>
      <c r="R2" s="4"/>
      <c r="S2" s="4"/>
    </row>
    <row r="3" spans="2:19">
      <c r="E3" s="1"/>
      <c r="F3" s="6"/>
      <c r="G3" s="6"/>
      <c r="H3" s="6"/>
      <c r="I3" s="6"/>
      <c r="J3" s="1"/>
      <c r="K3" s="1"/>
      <c r="L3" s="1"/>
      <c r="M3" s="1"/>
      <c r="N3" s="3"/>
      <c r="O3" s="4"/>
      <c r="P3" s="4"/>
      <c r="Q3" s="4"/>
      <c r="R3" s="4"/>
      <c r="S3" s="4"/>
    </row>
    <row r="4" spans="2:19" ht="33" customHeight="1">
      <c r="E4" s="1"/>
      <c r="F4" s="2"/>
      <c r="G4" s="1"/>
      <c r="H4" s="1"/>
      <c r="I4" s="1"/>
      <c r="J4" s="1"/>
      <c r="K4" s="1"/>
      <c r="L4" s="1"/>
      <c r="M4" s="1"/>
      <c r="N4" s="3"/>
      <c r="O4" s="4"/>
      <c r="P4" s="4"/>
      <c r="Q4" s="4"/>
      <c r="R4" s="4"/>
      <c r="S4" s="4"/>
    </row>
    <row r="5" spans="2:19">
      <c r="E5" s="1"/>
      <c r="F5" s="7" t="s">
        <v>38</v>
      </c>
      <c r="G5" s="1"/>
      <c r="H5" s="1"/>
      <c r="I5" s="1"/>
      <c r="J5" s="1"/>
      <c r="K5" s="1"/>
      <c r="L5" s="1"/>
      <c r="M5" s="1"/>
      <c r="N5" s="3"/>
      <c r="O5" s="4"/>
      <c r="P5" s="4"/>
      <c r="Q5" s="4"/>
      <c r="R5" s="4"/>
      <c r="S5" s="4"/>
    </row>
    <row r="6" spans="2:19">
      <c r="E6" s="1"/>
      <c r="F6" s="7" t="s">
        <v>31</v>
      </c>
      <c r="G6" s="1"/>
      <c r="H6" s="1"/>
      <c r="I6" s="1"/>
      <c r="J6" s="1"/>
      <c r="K6" s="1"/>
      <c r="L6" s="1"/>
      <c r="M6" s="1"/>
      <c r="N6" s="3"/>
      <c r="O6" s="4"/>
      <c r="P6" s="4"/>
      <c r="Q6" s="4"/>
      <c r="R6" s="4"/>
      <c r="S6" s="4"/>
    </row>
    <row r="7" spans="2:19">
      <c r="E7" s="1"/>
      <c r="F7" s="2"/>
      <c r="G7" s="1"/>
      <c r="H7" s="1"/>
      <c r="I7" s="1"/>
      <c r="J7" s="1"/>
      <c r="K7" s="1"/>
      <c r="L7" s="1"/>
      <c r="M7" s="1"/>
      <c r="N7" s="3"/>
      <c r="O7" s="4"/>
      <c r="P7" s="4"/>
      <c r="Q7" s="4"/>
      <c r="R7" s="4"/>
      <c r="S7" s="4"/>
    </row>
    <row r="8" spans="2:19">
      <c r="E8" s="1"/>
      <c r="F8" s="2"/>
      <c r="G8" s="1"/>
      <c r="H8" s="1"/>
      <c r="I8" s="1"/>
      <c r="J8" s="1"/>
      <c r="K8" s="1"/>
      <c r="L8" s="1"/>
      <c r="M8" s="20"/>
      <c r="N8" s="3"/>
      <c r="O8" s="4"/>
      <c r="P8" s="4"/>
      <c r="Q8" s="4"/>
      <c r="R8" s="4"/>
      <c r="S8" s="4"/>
    </row>
    <row r="9" spans="2:19">
      <c r="E9" s="1"/>
      <c r="F9" s="8" t="s">
        <v>0</v>
      </c>
      <c r="G9" s="9">
        <v>10000</v>
      </c>
      <c r="H9" s="1"/>
      <c r="I9" s="1"/>
      <c r="J9" s="95" t="s">
        <v>1</v>
      </c>
      <c r="K9" s="95"/>
      <c r="L9" s="10">
        <f>+XIRR(L17:L21,F17:F21)</f>
        <v>0.47830280661582947</v>
      </c>
      <c r="M9" s="55"/>
      <c r="N9" s="11"/>
      <c r="O9" s="4"/>
      <c r="P9" s="4"/>
      <c r="Q9" s="4"/>
      <c r="R9" s="4"/>
      <c r="S9" s="4"/>
    </row>
    <row r="10" spans="2:19">
      <c r="E10" s="1"/>
      <c r="F10" s="8" t="s">
        <v>2</v>
      </c>
      <c r="G10" s="12">
        <v>45645</v>
      </c>
      <c r="H10" s="1"/>
      <c r="I10" s="1"/>
      <c r="J10" s="95" t="s">
        <v>3</v>
      </c>
      <c r="K10" s="95"/>
      <c r="L10" s="10">
        <f>+NOMINAL(L9,4)</f>
        <v>0.41063217923930484</v>
      </c>
      <c r="M10" s="55"/>
      <c r="N10" s="13"/>
      <c r="O10" s="4"/>
      <c r="P10" s="4"/>
      <c r="Q10" s="4"/>
      <c r="R10" s="4"/>
      <c r="S10" s="4"/>
    </row>
    <row r="11" spans="2:19">
      <c r="E11" s="1"/>
      <c r="F11" s="8" t="s">
        <v>21</v>
      </c>
      <c r="G11" s="63">
        <v>0.32062499999999999</v>
      </c>
      <c r="H11" s="1"/>
      <c r="I11" s="1"/>
      <c r="J11" s="95" t="s">
        <v>4</v>
      </c>
      <c r="K11" s="95"/>
      <c r="L11" s="15">
        <f>+SUM(R18:R21)/(365/12)</f>
        <v>10.425372844753277</v>
      </c>
      <c r="M11" s="56"/>
      <c r="N11" s="13"/>
      <c r="O11" s="4"/>
      <c r="P11" s="4"/>
      <c r="Q11" s="4"/>
      <c r="R11" s="4"/>
      <c r="S11" s="4"/>
    </row>
    <row r="12" spans="2:19">
      <c r="E12" s="1"/>
      <c r="F12" s="8" t="s">
        <v>5</v>
      </c>
      <c r="G12" s="14">
        <v>0.09</v>
      </c>
      <c r="H12" s="16"/>
      <c r="I12" s="6"/>
      <c r="J12" s="95" t="s">
        <v>20</v>
      </c>
      <c r="K12" s="95"/>
      <c r="L12" s="15">
        <f>+L11/12</f>
        <v>0.86878107039610641</v>
      </c>
      <c r="M12" s="55"/>
      <c r="N12" s="17"/>
      <c r="O12" s="18"/>
      <c r="P12" s="4"/>
      <c r="Q12" s="4"/>
      <c r="R12" s="4"/>
      <c r="S12" s="4"/>
    </row>
    <row r="13" spans="2:19">
      <c r="E13" s="1"/>
      <c r="F13" s="16"/>
      <c r="G13" s="16"/>
      <c r="H13" s="16"/>
      <c r="I13" s="6"/>
      <c r="J13" s="95" t="s">
        <v>6</v>
      </c>
      <c r="K13" s="95"/>
      <c r="L13" s="65">
        <f>+O26/G17</f>
        <v>1.0000000014052821</v>
      </c>
      <c r="M13" s="57"/>
      <c r="N13" s="17"/>
      <c r="O13" s="18"/>
      <c r="P13" s="4"/>
      <c r="Q13" s="4"/>
      <c r="R13" s="4"/>
      <c r="S13" s="4"/>
    </row>
    <row r="14" spans="2:19" s="19" customFormat="1">
      <c r="E14" s="20"/>
      <c r="F14" s="21"/>
      <c r="G14" s="22"/>
      <c r="H14" s="23"/>
      <c r="I14" s="24"/>
      <c r="J14" s="24"/>
      <c r="K14" s="24"/>
      <c r="L14" s="24"/>
      <c r="M14" s="24"/>
      <c r="N14" s="17"/>
      <c r="O14" s="25"/>
      <c r="P14" s="3"/>
      <c r="Q14" s="3"/>
      <c r="R14" s="3"/>
      <c r="S14" s="3"/>
    </row>
    <row r="15" spans="2:19" ht="15.75" thickBot="1">
      <c r="E15" s="1"/>
      <c r="F15" s="2"/>
      <c r="G15" s="1"/>
      <c r="H15" s="1"/>
      <c r="I15" s="1"/>
      <c r="J15" s="1"/>
      <c r="K15" s="1"/>
      <c r="L15" s="1"/>
      <c r="M15" s="20"/>
      <c r="N15" s="25"/>
      <c r="O15" s="18"/>
      <c r="P15" s="4"/>
      <c r="Q15" s="4"/>
      <c r="R15" s="4"/>
      <c r="S15" s="4"/>
    </row>
    <row r="16" spans="2:19" s="34" customFormat="1" ht="28.5" customHeight="1" thickBot="1">
      <c r="B16" s="26"/>
      <c r="C16" s="26" t="s">
        <v>7</v>
      </c>
      <c r="D16" s="26"/>
      <c r="E16" s="27"/>
      <c r="F16" s="28" t="s">
        <v>8</v>
      </c>
      <c r="G16" s="28" t="s">
        <v>9</v>
      </c>
      <c r="H16" s="28" t="s">
        <v>10</v>
      </c>
      <c r="I16" s="28" t="s">
        <v>11</v>
      </c>
      <c r="J16" s="28" t="s">
        <v>12</v>
      </c>
      <c r="K16" s="28" t="s">
        <v>13</v>
      </c>
      <c r="L16" s="29" t="s">
        <v>14</v>
      </c>
      <c r="M16" s="58"/>
      <c r="N16" s="30"/>
      <c r="O16" s="31" t="s">
        <v>15</v>
      </c>
      <c r="P16" s="31" t="s">
        <v>16</v>
      </c>
      <c r="Q16" s="32"/>
      <c r="R16" s="31" t="s">
        <v>17</v>
      </c>
      <c r="S16" s="33"/>
    </row>
    <row r="17" spans="2:19">
      <c r="B17" s="35">
        <f>+G10</f>
        <v>45645</v>
      </c>
      <c r="C17" s="64">
        <f>+$G$11+$G$12</f>
        <v>0.41062500000000002</v>
      </c>
      <c r="D17" s="35">
        <f>+G10</f>
        <v>45645</v>
      </c>
      <c r="E17" s="37"/>
      <c r="F17" s="38">
        <f>+G10</f>
        <v>45645</v>
      </c>
      <c r="G17" s="39">
        <f>G9</f>
        <v>10000</v>
      </c>
      <c r="H17" s="40"/>
      <c r="I17" s="39"/>
      <c r="J17" s="39"/>
      <c r="K17" s="39">
        <f t="shared" ref="K17:K20" si="0">+G17-J17</f>
        <v>10000</v>
      </c>
      <c r="L17" s="41">
        <f>-G17</f>
        <v>-10000</v>
      </c>
      <c r="M17" s="59"/>
      <c r="N17" s="42"/>
      <c r="O17" s="43"/>
      <c r="P17" s="43"/>
      <c r="Q17" s="44"/>
      <c r="R17" s="44"/>
      <c r="S17" s="4"/>
    </row>
    <row r="18" spans="2:19">
      <c r="B18" s="35">
        <v>45735</v>
      </c>
      <c r="C18" s="64">
        <f>+$G$11+$G$12</f>
        <v>0.41062500000000002</v>
      </c>
      <c r="D18" s="45">
        <f>+B18</f>
        <v>45735</v>
      </c>
      <c r="E18" s="37"/>
      <c r="F18" s="46">
        <f>+D18</f>
        <v>45735</v>
      </c>
      <c r="G18" s="39">
        <f t="shared" ref="G18:G19" si="1">+K17</f>
        <v>10000</v>
      </c>
      <c r="H18" s="62">
        <f>+B18-B17</f>
        <v>90</v>
      </c>
      <c r="I18" s="39">
        <f>+MAX((G18*(0.4)*(H18)/365),(G18*($G$11+$G$12)*(H18)/365))</f>
        <v>1012.5</v>
      </c>
      <c r="J18" s="39"/>
      <c r="K18" s="39">
        <f t="shared" si="0"/>
        <v>10000</v>
      </c>
      <c r="L18" s="41">
        <f>+I18+J18</f>
        <v>1012.5</v>
      </c>
      <c r="M18" s="59"/>
      <c r="N18" s="42"/>
      <c r="O18" s="47">
        <f t="shared" ref="O18:O20" si="2">+L18/(1+$L$9)^((P18)/365)</f>
        <v>919.46576394874251</v>
      </c>
      <c r="P18" s="48">
        <f t="shared" ref="P18:P20" si="3">+F18-$F$17</f>
        <v>90</v>
      </c>
      <c r="Q18" s="44"/>
      <c r="R18" s="49">
        <f>+(O18/$O$26)*P18</f>
        <v>8.2751918639097024</v>
      </c>
      <c r="S18" s="4"/>
    </row>
    <row r="19" spans="2:19">
      <c r="B19" s="35">
        <v>45827</v>
      </c>
      <c r="C19" s="64">
        <f t="shared" ref="C19:C21" si="4">+$G$11+$G$12</f>
        <v>0.41062500000000002</v>
      </c>
      <c r="D19" s="45">
        <f t="shared" ref="D19" si="5">+B19</f>
        <v>45827</v>
      </c>
      <c r="E19" s="37"/>
      <c r="F19" s="46">
        <f t="shared" ref="F19:F20" si="6">+D19</f>
        <v>45827</v>
      </c>
      <c r="G19" s="39">
        <f t="shared" si="1"/>
        <v>10000</v>
      </c>
      <c r="H19" s="62">
        <f>+B19-B18</f>
        <v>92</v>
      </c>
      <c r="I19" s="39">
        <f>+G19*($G$11+$G$12)*(H19)/365</f>
        <v>1035</v>
      </c>
      <c r="J19" s="39"/>
      <c r="K19" s="39">
        <f t="shared" si="0"/>
        <v>10000</v>
      </c>
      <c r="L19" s="41">
        <f t="shared" ref="L19:L20" si="7">+I19+J19</f>
        <v>1035</v>
      </c>
      <c r="M19" s="59"/>
      <c r="N19" s="42"/>
      <c r="O19" s="47">
        <f t="shared" si="2"/>
        <v>851.70893180803296</v>
      </c>
      <c r="P19" s="48">
        <f t="shared" si="3"/>
        <v>182</v>
      </c>
      <c r="Q19" s="44"/>
      <c r="R19" s="49">
        <f t="shared" ref="R19:R20" si="8">+(O19/$O$26)*P19</f>
        <v>15.501102537122778</v>
      </c>
      <c r="S19" s="4"/>
    </row>
    <row r="20" spans="2:19">
      <c r="B20" s="35">
        <v>45919</v>
      </c>
      <c r="C20" s="64">
        <f t="shared" si="4"/>
        <v>0.41062500000000002</v>
      </c>
      <c r="D20" s="45">
        <f>+B20</f>
        <v>45919</v>
      </c>
      <c r="E20" s="37"/>
      <c r="F20" s="46">
        <f t="shared" si="6"/>
        <v>45919</v>
      </c>
      <c r="G20" s="39">
        <f>+K19</f>
        <v>10000</v>
      </c>
      <c r="H20" s="62">
        <f>+B20-B19</f>
        <v>92</v>
      </c>
      <c r="I20" s="39">
        <f>+G20*($G$11+$G$12)*(H20)/365</f>
        <v>1035</v>
      </c>
      <c r="J20" s="39"/>
      <c r="K20" s="39">
        <f t="shared" si="0"/>
        <v>10000</v>
      </c>
      <c r="L20" s="41">
        <f t="shared" si="7"/>
        <v>1035</v>
      </c>
      <c r="M20" s="59"/>
      <c r="N20" s="42"/>
      <c r="O20" s="47">
        <f t="shared" si="2"/>
        <v>771.79422110435178</v>
      </c>
      <c r="P20" s="48">
        <f t="shared" si="3"/>
        <v>274</v>
      </c>
      <c r="Q20" s="44"/>
      <c r="R20" s="49">
        <f t="shared" si="8"/>
        <v>21.147161628541511</v>
      </c>
      <c r="S20" s="4"/>
    </row>
    <row r="21" spans="2:19" ht="15.75" thickBot="1">
      <c r="B21" s="35">
        <v>46010</v>
      </c>
      <c r="C21" s="64">
        <f t="shared" si="4"/>
        <v>0.41062500000000002</v>
      </c>
      <c r="D21" s="45">
        <f>+B21</f>
        <v>46010</v>
      </c>
      <c r="E21" s="37"/>
      <c r="F21" s="46">
        <f t="shared" ref="F21" si="9">+D21</f>
        <v>46010</v>
      </c>
      <c r="G21" s="39">
        <f>+K20</f>
        <v>10000</v>
      </c>
      <c r="H21" s="62">
        <f>+B21-B20</f>
        <v>91</v>
      </c>
      <c r="I21" s="39">
        <f t="shared" ref="I21" si="10">+G21*($G$11+$G$12)*(H21)/365</f>
        <v>1023.75</v>
      </c>
      <c r="J21" s="39">
        <f>100%*$G$9</f>
        <v>10000</v>
      </c>
      <c r="K21" s="39">
        <f t="shared" ref="K21" si="11">+G21-J21</f>
        <v>0</v>
      </c>
      <c r="L21" s="41">
        <f t="shared" ref="L21" si="12">+I21+J21</f>
        <v>11023.75</v>
      </c>
      <c r="M21" s="59"/>
      <c r="N21" s="42"/>
      <c r="O21" s="47">
        <f t="shared" ref="O21" si="13">+L21/(1+$L$9)^((P21)/365)</f>
        <v>7457.0310971916942</v>
      </c>
      <c r="P21" s="48">
        <f t="shared" ref="P21" si="14">+F21-$F$17</f>
        <v>365</v>
      </c>
      <c r="Q21" s="44"/>
      <c r="R21" s="49">
        <f t="shared" ref="R21" si="15">+(O21/$O$26)*P21</f>
        <v>272.18163466500488</v>
      </c>
      <c r="S21" s="4"/>
    </row>
    <row r="22" spans="2:19" hidden="1">
      <c r="B22" s="35"/>
      <c r="C22" s="64"/>
      <c r="D22" s="45"/>
      <c r="E22" s="37"/>
      <c r="F22" s="46"/>
      <c r="G22" s="39"/>
      <c r="H22" s="62"/>
      <c r="I22" s="39"/>
      <c r="J22" s="39"/>
      <c r="K22" s="39"/>
      <c r="L22" s="41"/>
      <c r="M22" s="59"/>
      <c r="N22" s="42"/>
      <c r="O22" s="47"/>
      <c r="P22" s="48"/>
      <c r="Q22" s="44"/>
      <c r="R22" s="49"/>
      <c r="S22" s="4"/>
    </row>
    <row r="23" spans="2:19" hidden="1">
      <c r="B23" s="35"/>
      <c r="C23" s="64"/>
      <c r="D23" s="45"/>
      <c r="E23" s="37"/>
      <c r="F23" s="46"/>
      <c r="G23" s="39"/>
      <c r="H23" s="62"/>
      <c r="I23" s="39"/>
      <c r="J23" s="39"/>
      <c r="K23" s="39"/>
      <c r="L23" s="41"/>
      <c r="M23" s="59"/>
      <c r="N23" s="42"/>
      <c r="O23" s="47"/>
      <c r="P23" s="48"/>
      <c r="Q23" s="44"/>
      <c r="R23" s="49"/>
      <c r="S23" s="4"/>
    </row>
    <row r="24" spans="2:19" hidden="1">
      <c r="B24" s="35"/>
      <c r="C24" s="64"/>
      <c r="D24" s="45"/>
      <c r="E24" s="37"/>
      <c r="F24" s="46"/>
      <c r="G24" s="39"/>
      <c r="H24" s="62"/>
      <c r="I24" s="39"/>
      <c r="J24" s="39"/>
      <c r="K24" s="39"/>
      <c r="L24" s="41"/>
      <c r="M24" s="59"/>
      <c r="N24" s="42"/>
      <c r="O24" s="47"/>
      <c r="P24" s="48"/>
      <c r="Q24" s="44"/>
      <c r="R24" s="49"/>
      <c r="S24" s="4"/>
    </row>
    <row r="25" spans="2:19" ht="15.75" hidden="1" thickBot="1">
      <c r="B25" s="35"/>
      <c r="C25" s="64"/>
      <c r="D25" s="45"/>
      <c r="E25" s="37"/>
      <c r="F25" s="46"/>
      <c r="G25" s="39"/>
      <c r="H25" s="62"/>
      <c r="I25" s="39"/>
      <c r="J25" s="39"/>
      <c r="K25" s="39"/>
      <c r="L25" s="41"/>
      <c r="M25" s="59"/>
      <c r="N25" s="42"/>
      <c r="O25" s="47"/>
      <c r="P25" s="48"/>
      <c r="Q25" s="44"/>
      <c r="R25" s="49"/>
      <c r="S25" s="4"/>
    </row>
    <row r="26" spans="2:19" ht="15.75" thickBot="1">
      <c r="B26" s="50"/>
      <c r="C26" s="36"/>
      <c r="D26" s="50"/>
      <c r="E26" s="1"/>
      <c r="F26" s="96" t="s">
        <v>18</v>
      </c>
      <c r="G26" s="97"/>
      <c r="H26" s="97"/>
      <c r="I26" s="66">
        <f>SUM(I18:I25)</f>
        <v>4106.25</v>
      </c>
      <c r="J26" s="66">
        <f>SUM(J18:J25)</f>
        <v>10000</v>
      </c>
      <c r="K26" s="66"/>
      <c r="L26" s="67">
        <f>SUM(L17:L25)</f>
        <v>4106.25</v>
      </c>
      <c r="M26" s="60"/>
      <c r="N26" s="51"/>
      <c r="O26" s="52">
        <f>SUM(O18:O25)</f>
        <v>10000.000014052821</v>
      </c>
      <c r="P26" s="44"/>
      <c r="Q26" s="44"/>
      <c r="R26" s="44"/>
      <c r="S26" s="4"/>
    </row>
    <row r="27" spans="2:19">
      <c r="E27" s="1"/>
      <c r="F27" s="2"/>
      <c r="G27" s="1"/>
      <c r="H27" s="1"/>
      <c r="I27" s="1"/>
      <c r="J27" s="1"/>
      <c r="K27" s="1"/>
      <c r="L27" s="1"/>
      <c r="M27" s="20"/>
      <c r="N27" s="3"/>
      <c r="O27" s="4"/>
      <c r="P27" s="4"/>
      <c r="Q27" s="4"/>
      <c r="R27" s="4"/>
      <c r="S27" s="4"/>
    </row>
    <row r="28" spans="2:19">
      <c r="E28" s="1"/>
      <c r="F28" s="1"/>
      <c r="G28" s="1"/>
      <c r="H28" s="1"/>
      <c r="I28" s="1"/>
      <c r="J28" s="1"/>
      <c r="K28" s="1"/>
      <c r="L28" s="1"/>
      <c r="M28" s="20"/>
      <c r="N28" s="3"/>
      <c r="O28" s="4"/>
      <c r="P28" s="4"/>
      <c r="Q28" s="4"/>
      <c r="R28" s="4"/>
      <c r="S28" s="4"/>
    </row>
    <row r="29" spans="2:19">
      <c r="E29" s="1"/>
      <c r="F29" s="1"/>
      <c r="G29" s="1"/>
      <c r="H29" s="1"/>
      <c r="I29" s="1"/>
      <c r="J29" s="1"/>
      <c r="K29" s="1"/>
      <c r="L29" s="1"/>
      <c r="M29" s="1"/>
      <c r="N29" s="3"/>
      <c r="O29" s="4"/>
      <c r="P29" s="4"/>
      <c r="Q29" s="4"/>
      <c r="R29" s="4"/>
      <c r="S29" s="4"/>
    </row>
    <row r="30" spans="2:19" ht="15" customHeight="1">
      <c r="E30" s="1"/>
      <c r="F30" s="94" t="s">
        <v>29</v>
      </c>
      <c r="G30" s="94"/>
      <c r="H30" s="94"/>
      <c r="I30" s="94"/>
      <c r="J30" s="94"/>
      <c r="K30" s="94"/>
      <c r="L30" s="94"/>
      <c r="M30" s="1"/>
      <c r="N30" s="1"/>
      <c r="O30" s="61"/>
      <c r="P30" s="61"/>
      <c r="Q30" s="61"/>
      <c r="R30" s="4"/>
      <c r="S30" s="4"/>
    </row>
    <row r="31" spans="2:19">
      <c r="E31" s="1"/>
      <c r="F31" s="94"/>
      <c r="G31" s="94"/>
      <c r="H31" s="94"/>
      <c r="I31" s="94"/>
      <c r="J31" s="94"/>
      <c r="K31" s="94"/>
      <c r="L31" s="94"/>
      <c r="M31" s="1"/>
      <c r="N31" s="1"/>
      <c r="O31" s="61"/>
      <c r="P31" s="61"/>
      <c r="Q31" s="61"/>
      <c r="R31" s="4"/>
      <c r="S31" s="4"/>
    </row>
    <row r="32" spans="2:19">
      <c r="E32" s="1"/>
      <c r="F32" s="94"/>
      <c r="G32" s="94"/>
      <c r="H32" s="94"/>
      <c r="I32" s="94"/>
      <c r="J32" s="94"/>
      <c r="K32" s="94"/>
      <c r="L32" s="94"/>
      <c r="M32" s="1"/>
      <c r="N32" s="1"/>
      <c r="O32" s="61"/>
      <c r="P32" s="61"/>
      <c r="Q32" s="61"/>
      <c r="R32" s="4"/>
      <c r="S32" s="4"/>
    </row>
    <row r="33" spans="5:19">
      <c r="E33" s="1"/>
      <c r="F33" s="2"/>
      <c r="G33" s="1"/>
      <c r="H33" s="1"/>
      <c r="I33" s="1"/>
      <c r="J33" s="1"/>
      <c r="K33" s="1"/>
      <c r="L33" s="1"/>
      <c r="M33" s="1"/>
      <c r="N33" s="3"/>
      <c r="O33" s="4"/>
      <c r="P33" s="4"/>
      <c r="Q33" s="4"/>
      <c r="R33" s="4"/>
      <c r="S33" s="4"/>
    </row>
    <row r="34" spans="5:19">
      <c r="E34" s="1"/>
      <c r="F34" s="2"/>
      <c r="G34" s="1"/>
      <c r="H34" s="1"/>
      <c r="I34" s="1"/>
      <c r="J34" s="1"/>
      <c r="K34" s="1"/>
      <c r="L34" s="1"/>
      <c r="M34" s="1"/>
      <c r="N34" s="3"/>
      <c r="O34" s="4"/>
      <c r="P34" s="4"/>
      <c r="Q34" s="4"/>
      <c r="R34" s="4"/>
      <c r="S34" s="4"/>
    </row>
    <row r="35" spans="5:19">
      <c r="E35" s="1"/>
      <c r="F35" s="2"/>
      <c r="G35" s="1"/>
      <c r="H35" s="1"/>
      <c r="I35" s="1"/>
      <c r="J35" s="1"/>
      <c r="K35" s="1"/>
      <c r="L35" s="1"/>
      <c r="M35" s="1"/>
      <c r="N35" s="3"/>
      <c r="O35" s="4"/>
      <c r="P35" s="4"/>
      <c r="Q35" s="4"/>
      <c r="R35" s="4"/>
      <c r="S35" s="4"/>
    </row>
    <row r="36" spans="5:19">
      <c r="E36" s="1"/>
      <c r="F36" s="2"/>
      <c r="G36" s="1"/>
      <c r="H36" s="1"/>
      <c r="I36" s="1"/>
      <c r="J36" s="1"/>
      <c r="K36" s="1"/>
      <c r="L36" s="1"/>
      <c r="M36" s="1"/>
      <c r="N36" s="3"/>
      <c r="O36" s="4"/>
      <c r="P36" s="4"/>
      <c r="Q36" s="4"/>
      <c r="R36" s="4"/>
      <c r="S36" s="4"/>
    </row>
    <row r="37" spans="5:19">
      <c r="E37" s="1"/>
      <c r="F37" s="2"/>
      <c r="G37" s="1"/>
      <c r="H37" s="1"/>
      <c r="I37" s="1"/>
      <c r="J37" s="1"/>
      <c r="K37" s="1"/>
      <c r="L37" s="1"/>
      <c r="M37" s="1"/>
      <c r="N37" s="3"/>
      <c r="O37" s="4"/>
      <c r="P37" s="4"/>
      <c r="Q37" s="4"/>
      <c r="R37" s="4"/>
      <c r="S37" s="4"/>
    </row>
    <row r="38" spans="5:19">
      <c r="E38" s="1"/>
      <c r="F38" s="2"/>
      <c r="G38" s="1"/>
      <c r="H38" s="1"/>
      <c r="I38" s="1"/>
      <c r="J38" s="1"/>
      <c r="K38" s="1"/>
      <c r="L38" s="1"/>
      <c r="M38" s="1"/>
      <c r="N38" s="3"/>
      <c r="O38" s="4"/>
      <c r="P38" s="4"/>
      <c r="Q38" s="4"/>
      <c r="R38" s="4"/>
      <c r="S38" s="4"/>
    </row>
    <row r="39" spans="5:19">
      <c r="E39" s="1"/>
      <c r="F39" s="2"/>
      <c r="G39" s="1"/>
      <c r="H39" s="1"/>
      <c r="I39" s="1"/>
      <c r="J39" s="1"/>
      <c r="K39" s="1"/>
      <c r="L39" s="1"/>
      <c r="M39" s="1"/>
      <c r="N39" s="3"/>
      <c r="O39" s="4"/>
      <c r="P39" s="4"/>
      <c r="Q39" s="4"/>
      <c r="R39" s="4"/>
      <c r="S39" s="4"/>
    </row>
    <row r="40" spans="5:19">
      <c r="E40" s="1"/>
      <c r="F40" s="2"/>
      <c r="G40" s="1"/>
      <c r="H40" s="1"/>
      <c r="I40" s="1"/>
      <c r="J40" s="1"/>
      <c r="K40" s="1"/>
      <c r="L40" s="1"/>
      <c r="M40" s="1"/>
      <c r="N40" s="3"/>
      <c r="O40" s="4"/>
      <c r="P40" s="4"/>
      <c r="Q40" s="4"/>
      <c r="R40" s="4"/>
      <c r="S40" s="4"/>
    </row>
    <row r="41" spans="5:19" ht="15" customHeight="1"/>
    <row r="42" spans="5:19" ht="15" customHeight="1"/>
    <row r="43" spans="5:19" ht="15" customHeight="1"/>
    <row r="44" spans="5:19" ht="15" customHeight="1"/>
    <row r="45" spans="5:19" ht="15" customHeight="1"/>
  </sheetData>
  <sheetProtection algorithmName="SHA-512" hashValue="gSiBSpSkgVWgcYVMSt/JxJg3XAvIHaWs+ajLlnlMeNRsdc27uSP07kqT4ABP9qlmiajezJXstMjsyKBA8QPh0g==" saltValue="coj4+Xj3ez2X6YPOnVRqfQ==" spinCount="100000" sheet="1" selectLockedCells="1"/>
  <mergeCells count="7">
    <mergeCell ref="F30:L32"/>
    <mergeCell ref="J9:K9"/>
    <mergeCell ref="J10:K10"/>
    <mergeCell ref="J11:K11"/>
    <mergeCell ref="J12:K12"/>
    <mergeCell ref="J13:K13"/>
    <mergeCell ref="F26:H26"/>
  </mergeCells>
  <pageMargins left="0.39370078740157483" right="0.39370078740157483" top="0.39370078740157483" bottom="0.39370078740157483" header="0" footer="0"/>
  <pageSetup paperSize="9" scale="86" orientation="landscape"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06EDE-12D5-47BF-875D-BA1B42887548}">
  <dimension ref="A1:WVR221"/>
  <sheetViews>
    <sheetView showGridLines="0" zoomScale="90" zoomScaleNormal="90" workbookViewId="0">
      <selection activeCell="F12" sqref="F12"/>
    </sheetView>
  </sheetViews>
  <sheetFormatPr baseColWidth="10" defaultColWidth="0" defaultRowHeight="15"/>
  <cols>
    <col min="1" max="1" width="19.42578125" style="69" customWidth="1"/>
    <col min="2" max="2" width="32.7109375" style="69" customWidth="1"/>
    <col min="3" max="3" width="21.85546875" style="69" customWidth="1"/>
    <col min="4" max="4" width="30.5703125" style="69" customWidth="1"/>
    <col min="5" max="5" width="21.85546875" style="69" customWidth="1"/>
    <col min="6" max="6" width="35.28515625" style="74" customWidth="1"/>
    <col min="7" max="7" width="37.5703125" style="69" customWidth="1"/>
    <col min="8" max="8" width="2.140625" style="69" hidden="1"/>
    <col min="9" max="9" width="9.140625" style="69" hidden="1"/>
    <col min="10" max="10" width="15.28515625" style="69" hidden="1"/>
    <col min="11" max="250" width="9.140625" style="69" hidden="1"/>
    <col min="251" max="251" width="12" style="69" hidden="1"/>
    <col min="252" max="252" width="11.140625" style="69" hidden="1"/>
    <col min="253" max="253" width="12.42578125" style="69" hidden="1"/>
    <col min="254" max="254" width="13.7109375" style="69" hidden="1"/>
    <col min="255" max="255" width="13.28515625" style="69" hidden="1"/>
    <col min="256" max="256" width="13.7109375" style="69" hidden="1"/>
    <col min="257" max="257" width="13.140625" style="69" hidden="1"/>
    <col min="258" max="258" width="12.85546875" style="69" hidden="1"/>
    <col min="259" max="259" width="17.140625" style="69" hidden="1"/>
    <col min="260" max="260" width="33.85546875" style="69" hidden="1"/>
    <col min="261" max="261" width="11.7109375" style="69" hidden="1"/>
    <col min="262" max="262" width="14.140625" style="69" hidden="1"/>
    <col min="263" max="263" width="10.7109375" style="69" hidden="1"/>
    <col min="264" max="264" width="2.140625" style="69" hidden="1"/>
    <col min="265" max="265" width="9.140625" style="69" hidden="1"/>
    <col min="266" max="266" width="15.28515625" style="69" hidden="1"/>
    <col min="267" max="506" width="9.140625" style="69" hidden="1"/>
    <col min="507" max="507" width="12" style="69" hidden="1"/>
    <col min="508" max="508" width="11.140625" style="69" hidden="1"/>
    <col min="509" max="509" width="12.42578125" style="69" hidden="1"/>
    <col min="510" max="510" width="13.7109375" style="69" hidden="1"/>
    <col min="511" max="511" width="13.28515625" style="69" hidden="1"/>
    <col min="512" max="512" width="13.7109375" style="69" hidden="1"/>
    <col min="513" max="513" width="13.140625" style="69" hidden="1"/>
    <col min="514" max="514" width="12.85546875" style="69" hidden="1"/>
    <col min="515" max="515" width="17.140625" style="69" hidden="1"/>
    <col min="516" max="516" width="33.85546875" style="69" hidden="1"/>
    <col min="517" max="517" width="11.7109375" style="69" hidden="1"/>
    <col min="518" max="518" width="14.140625" style="69" hidden="1"/>
    <col min="519" max="519" width="10.7109375" style="69" hidden="1"/>
    <col min="520" max="520" width="2.140625" style="69" hidden="1"/>
    <col min="521" max="521" width="9.140625" style="69" hidden="1"/>
    <col min="522" max="522" width="15.28515625" style="69" hidden="1"/>
    <col min="523" max="762" width="9.140625" style="69" hidden="1"/>
    <col min="763" max="763" width="12" style="69" hidden="1"/>
    <col min="764" max="764" width="11.140625" style="69" hidden="1"/>
    <col min="765" max="765" width="12.42578125" style="69" hidden="1"/>
    <col min="766" max="766" width="13.7109375" style="69" hidden="1"/>
    <col min="767" max="767" width="13.28515625" style="69" hidden="1"/>
    <col min="768" max="768" width="13.7109375" style="69" hidden="1"/>
    <col min="769" max="769" width="13.140625" style="69" hidden="1"/>
    <col min="770" max="770" width="12.85546875" style="69" hidden="1"/>
    <col min="771" max="771" width="17.140625" style="69" hidden="1"/>
    <col min="772" max="772" width="33.85546875" style="69" hidden="1"/>
    <col min="773" max="773" width="11.7109375" style="69" hidden="1"/>
    <col min="774" max="774" width="14.140625" style="69" hidden="1"/>
    <col min="775" max="775" width="10.7109375" style="69" hidden="1"/>
    <col min="776" max="776" width="2.140625" style="69" hidden="1"/>
    <col min="777" max="777" width="9.140625" style="69" hidden="1"/>
    <col min="778" max="778" width="15.28515625" style="69" hidden="1"/>
    <col min="779" max="1018" width="9.140625" style="69" hidden="1"/>
    <col min="1019" max="1019" width="12" style="69" hidden="1"/>
    <col min="1020" max="1020" width="11.140625" style="69" hidden="1"/>
    <col min="1021" max="1021" width="12.42578125" style="69" hidden="1"/>
    <col min="1022" max="1022" width="13.7109375" style="69" hidden="1"/>
    <col min="1023" max="1023" width="13.28515625" style="69" hidden="1"/>
    <col min="1024" max="1024" width="13.7109375" style="69" hidden="1"/>
    <col min="1025" max="1025" width="13.140625" style="69" hidden="1"/>
    <col min="1026" max="1026" width="12.85546875" style="69" hidden="1"/>
    <col min="1027" max="1027" width="17.140625" style="69" hidden="1"/>
    <col min="1028" max="1028" width="33.85546875" style="69" hidden="1"/>
    <col min="1029" max="1029" width="11.7109375" style="69" hidden="1"/>
    <col min="1030" max="1030" width="14.140625" style="69" hidden="1"/>
    <col min="1031" max="1031" width="10.7109375" style="69" hidden="1"/>
    <col min="1032" max="1032" width="2.140625" style="69" hidden="1"/>
    <col min="1033" max="1033" width="9.140625" style="69" hidden="1"/>
    <col min="1034" max="1034" width="15.28515625" style="69" hidden="1"/>
    <col min="1035" max="1274" width="9.140625" style="69" hidden="1"/>
    <col min="1275" max="1275" width="12" style="69" hidden="1"/>
    <col min="1276" max="1276" width="11.140625" style="69" hidden="1"/>
    <col min="1277" max="1277" width="12.42578125" style="69" hidden="1"/>
    <col min="1278" max="1278" width="13.7109375" style="69" hidden="1"/>
    <col min="1279" max="1279" width="13.28515625" style="69" hidden="1"/>
    <col min="1280" max="1280" width="13.7109375" style="69" hidden="1"/>
    <col min="1281" max="1281" width="13.140625" style="69" hidden="1"/>
    <col min="1282" max="1282" width="12.85546875" style="69" hidden="1"/>
    <col min="1283" max="1283" width="17.140625" style="69" hidden="1"/>
    <col min="1284" max="1284" width="33.85546875" style="69" hidden="1"/>
    <col min="1285" max="1285" width="11.7109375" style="69" hidden="1"/>
    <col min="1286" max="1286" width="14.140625" style="69" hidden="1"/>
    <col min="1287" max="1287" width="10.7109375" style="69" hidden="1"/>
    <col min="1288" max="1288" width="2.140625" style="69" hidden="1"/>
    <col min="1289" max="1289" width="9.140625" style="69" hidden="1"/>
    <col min="1290" max="1290" width="15.28515625" style="69" hidden="1"/>
    <col min="1291" max="1530" width="9.140625" style="69" hidden="1"/>
    <col min="1531" max="1531" width="12" style="69" hidden="1"/>
    <col min="1532" max="1532" width="11.140625" style="69" hidden="1"/>
    <col min="1533" max="1533" width="12.42578125" style="69" hidden="1"/>
    <col min="1534" max="1534" width="13.7109375" style="69" hidden="1"/>
    <col min="1535" max="1535" width="13.28515625" style="69" hidden="1"/>
    <col min="1536" max="1536" width="13.7109375" style="69" hidden="1"/>
    <col min="1537" max="1537" width="13.140625" style="69" hidden="1"/>
    <col min="1538" max="1538" width="12.85546875" style="69" hidden="1"/>
    <col min="1539" max="1539" width="17.140625" style="69" hidden="1"/>
    <col min="1540" max="1540" width="33.85546875" style="69" hidden="1"/>
    <col min="1541" max="1541" width="11.7109375" style="69" hidden="1"/>
    <col min="1542" max="1542" width="14.140625" style="69" hidden="1"/>
    <col min="1543" max="1543" width="10.7109375" style="69" hidden="1"/>
    <col min="1544" max="1544" width="2.140625" style="69" hidden="1"/>
    <col min="1545" max="1545" width="9.140625" style="69" hidden="1"/>
    <col min="1546" max="1546" width="15.28515625" style="69" hidden="1"/>
    <col min="1547" max="1786" width="9.140625" style="69" hidden="1"/>
    <col min="1787" max="1787" width="12" style="69" hidden="1"/>
    <col min="1788" max="1788" width="11.140625" style="69" hidden="1"/>
    <col min="1789" max="1789" width="12.42578125" style="69" hidden="1"/>
    <col min="1790" max="1790" width="13.7109375" style="69" hidden="1"/>
    <col min="1791" max="1791" width="13.28515625" style="69" hidden="1"/>
    <col min="1792" max="1792" width="13.7109375" style="69" hidden="1"/>
    <col min="1793" max="1793" width="13.140625" style="69" hidden="1"/>
    <col min="1794" max="1794" width="12.85546875" style="69" hidden="1"/>
    <col min="1795" max="1795" width="17.140625" style="69" hidden="1"/>
    <col min="1796" max="1796" width="33.85546875" style="69" hidden="1"/>
    <col min="1797" max="1797" width="11.7109375" style="69" hidden="1"/>
    <col min="1798" max="1798" width="14.140625" style="69" hidden="1"/>
    <col min="1799" max="1799" width="10.7109375" style="69" hidden="1"/>
    <col min="1800" max="1800" width="2.140625" style="69" hidden="1"/>
    <col min="1801" max="1801" width="9.140625" style="69" hidden="1"/>
    <col min="1802" max="1802" width="15.28515625" style="69" hidden="1"/>
    <col min="1803" max="2042" width="9.140625" style="69" hidden="1"/>
    <col min="2043" max="2043" width="12" style="69" hidden="1"/>
    <col min="2044" max="2044" width="11.140625" style="69" hidden="1"/>
    <col min="2045" max="2045" width="12.42578125" style="69" hidden="1"/>
    <col min="2046" max="2046" width="13.7109375" style="69" hidden="1"/>
    <col min="2047" max="2047" width="13.28515625" style="69" hidden="1"/>
    <col min="2048" max="2048" width="13.7109375" style="69" hidden="1"/>
    <col min="2049" max="2049" width="13.140625" style="69" hidden="1"/>
    <col min="2050" max="2050" width="12.85546875" style="69" hidden="1"/>
    <col min="2051" max="2051" width="17.140625" style="69" hidden="1"/>
    <col min="2052" max="2052" width="33.85546875" style="69" hidden="1"/>
    <col min="2053" max="2053" width="11.7109375" style="69" hidden="1"/>
    <col min="2054" max="2054" width="14.140625" style="69" hidden="1"/>
    <col min="2055" max="2055" width="10.7109375" style="69" hidden="1"/>
    <col min="2056" max="2056" width="2.140625" style="69" hidden="1"/>
    <col min="2057" max="2057" width="9.140625" style="69" hidden="1"/>
    <col min="2058" max="2058" width="15.28515625" style="69" hidden="1"/>
    <col min="2059" max="2298" width="9.140625" style="69" hidden="1"/>
    <col min="2299" max="2299" width="12" style="69" hidden="1"/>
    <col min="2300" max="2300" width="11.140625" style="69" hidden="1"/>
    <col min="2301" max="2301" width="12.42578125" style="69" hidden="1"/>
    <col min="2302" max="2302" width="13.7109375" style="69" hidden="1"/>
    <col min="2303" max="2303" width="13.28515625" style="69" hidden="1"/>
    <col min="2304" max="2304" width="13.7109375" style="69" hidden="1"/>
    <col min="2305" max="2305" width="13.140625" style="69" hidden="1"/>
    <col min="2306" max="2306" width="12.85546875" style="69" hidden="1"/>
    <col min="2307" max="2307" width="17.140625" style="69" hidden="1"/>
    <col min="2308" max="2308" width="33.85546875" style="69" hidden="1"/>
    <col min="2309" max="2309" width="11.7109375" style="69" hidden="1"/>
    <col min="2310" max="2310" width="14.140625" style="69" hidden="1"/>
    <col min="2311" max="2311" width="10.7109375" style="69" hidden="1"/>
    <col min="2312" max="2312" width="2.140625" style="69" hidden="1"/>
    <col min="2313" max="2313" width="9.140625" style="69" hidden="1"/>
    <col min="2314" max="2314" width="15.28515625" style="69" hidden="1"/>
    <col min="2315" max="2554" width="9.140625" style="69" hidden="1"/>
    <col min="2555" max="2555" width="12" style="69" hidden="1"/>
    <col min="2556" max="2556" width="11.140625" style="69" hidden="1"/>
    <col min="2557" max="2557" width="12.42578125" style="69" hidden="1"/>
    <col min="2558" max="2558" width="13.7109375" style="69" hidden="1"/>
    <col min="2559" max="2559" width="13.28515625" style="69" hidden="1"/>
    <col min="2560" max="2560" width="13.7109375" style="69" hidden="1"/>
    <col min="2561" max="2561" width="13.140625" style="69" hidden="1"/>
    <col min="2562" max="2562" width="12.85546875" style="69" hidden="1"/>
    <col min="2563" max="2563" width="17.140625" style="69" hidden="1"/>
    <col min="2564" max="2564" width="33.85546875" style="69" hidden="1"/>
    <col min="2565" max="2565" width="11.7109375" style="69" hidden="1"/>
    <col min="2566" max="2566" width="14.140625" style="69" hidden="1"/>
    <col min="2567" max="2567" width="10.7109375" style="69" hidden="1"/>
    <col min="2568" max="2568" width="2.140625" style="69" hidden="1"/>
    <col min="2569" max="2569" width="9.140625" style="69" hidden="1"/>
    <col min="2570" max="2570" width="15.28515625" style="69" hidden="1"/>
    <col min="2571" max="2810" width="9.140625" style="69" hidden="1"/>
    <col min="2811" max="2811" width="12" style="69" hidden="1"/>
    <col min="2812" max="2812" width="11.140625" style="69" hidden="1"/>
    <col min="2813" max="2813" width="12.42578125" style="69" hidden="1"/>
    <col min="2814" max="2814" width="13.7109375" style="69" hidden="1"/>
    <col min="2815" max="2815" width="13.28515625" style="69" hidden="1"/>
    <col min="2816" max="2816" width="13.7109375" style="69" hidden="1"/>
    <col min="2817" max="2817" width="13.140625" style="69" hidden="1"/>
    <col min="2818" max="2818" width="12.85546875" style="69" hidden="1"/>
    <col min="2819" max="2819" width="17.140625" style="69" hidden="1"/>
    <col min="2820" max="2820" width="33.85546875" style="69" hidden="1"/>
    <col min="2821" max="2821" width="11.7109375" style="69" hidden="1"/>
    <col min="2822" max="2822" width="14.140625" style="69" hidden="1"/>
    <col min="2823" max="2823" width="10.7109375" style="69" hidden="1"/>
    <col min="2824" max="2824" width="2.140625" style="69" hidden="1"/>
    <col min="2825" max="2825" width="9.140625" style="69" hidden="1"/>
    <col min="2826" max="2826" width="15.28515625" style="69" hidden="1"/>
    <col min="2827" max="3066" width="9.140625" style="69" hidden="1"/>
    <col min="3067" max="3067" width="12" style="69" hidden="1"/>
    <col min="3068" max="3068" width="11.140625" style="69" hidden="1"/>
    <col min="3069" max="3069" width="12.42578125" style="69" hidden="1"/>
    <col min="3070" max="3070" width="13.7109375" style="69" hidden="1"/>
    <col min="3071" max="3071" width="13.28515625" style="69" hidden="1"/>
    <col min="3072" max="3072" width="13.7109375" style="69" hidden="1"/>
    <col min="3073" max="3073" width="13.140625" style="69" hidden="1"/>
    <col min="3074" max="3074" width="12.85546875" style="69" hidden="1"/>
    <col min="3075" max="3075" width="17.140625" style="69" hidden="1"/>
    <col min="3076" max="3076" width="33.85546875" style="69" hidden="1"/>
    <col min="3077" max="3077" width="11.7109375" style="69" hidden="1"/>
    <col min="3078" max="3078" width="14.140625" style="69" hidden="1"/>
    <col min="3079" max="3079" width="10.7109375" style="69" hidden="1"/>
    <col min="3080" max="3080" width="2.140625" style="69" hidden="1"/>
    <col min="3081" max="3081" width="9.140625" style="69" hidden="1"/>
    <col min="3082" max="3082" width="15.28515625" style="69" hidden="1"/>
    <col min="3083" max="3322" width="9.140625" style="69" hidden="1"/>
    <col min="3323" max="3323" width="12" style="69" hidden="1"/>
    <col min="3324" max="3324" width="11.140625" style="69" hidden="1"/>
    <col min="3325" max="3325" width="12.42578125" style="69" hidden="1"/>
    <col min="3326" max="3326" width="13.7109375" style="69" hidden="1"/>
    <col min="3327" max="3327" width="13.28515625" style="69" hidden="1"/>
    <col min="3328" max="3328" width="13.7109375" style="69" hidden="1"/>
    <col min="3329" max="3329" width="13.140625" style="69" hidden="1"/>
    <col min="3330" max="3330" width="12.85546875" style="69" hidden="1"/>
    <col min="3331" max="3331" width="17.140625" style="69" hidden="1"/>
    <col min="3332" max="3332" width="33.85546875" style="69" hidden="1"/>
    <col min="3333" max="3333" width="11.7109375" style="69" hidden="1"/>
    <col min="3334" max="3334" width="14.140625" style="69" hidden="1"/>
    <col min="3335" max="3335" width="10.7109375" style="69" hidden="1"/>
    <col min="3336" max="3336" width="2.140625" style="69" hidden="1"/>
    <col min="3337" max="3337" width="9.140625" style="69" hidden="1"/>
    <col min="3338" max="3338" width="15.28515625" style="69" hidden="1"/>
    <col min="3339" max="3578" width="9.140625" style="69" hidden="1"/>
    <col min="3579" max="3579" width="12" style="69" hidden="1"/>
    <col min="3580" max="3580" width="11.140625" style="69" hidden="1"/>
    <col min="3581" max="3581" width="12.42578125" style="69" hidden="1"/>
    <col min="3582" max="3582" width="13.7109375" style="69" hidden="1"/>
    <col min="3583" max="3583" width="13.28515625" style="69" hidden="1"/>
    <col min="3584" max="3584" width="13.7109375" style="69" hidden="1"/>
    <col min="3585" max="3585" width="13.140625" style="69" hidden="1"/>
    <col min="3586" max="3586" width="12.85546875" style="69" hidden="1"/>
    <col min="3587" max="3587" width="17.140625" style="69" hidden="1"/>
    <col min="3588" max="3588" width="33.85546875" style="69" hidden="1"/>
    <col min="3589" max="3589" width="11.7109375" style="69" hidden="1"/>
    <col min="3590" max="3590" width="14.140625" style="69" hidden="1"/>
    <col min="3591" max="3591" width="10.7109375" style="69" hidden="1"/>
    <col min="3592" max="3592" width="2.140625" style="69" hidden="1"/>
    <col min="3593" max="3593" width="9.140625" style="69" hidden="1"/>
    <col min="3594" max="3594" width="15.28515625" style="69" hidden="1"/>
    <col min="3595" max="3834" width="9.140625" style="69" hidden="1"/>
    <col min="3835" max="3835" width="12" style="69" hidden="1"/>
    <col min="3836" max="3836" width="11.140625" style="69" hidden="1"/>
    <col min="3837" max="3837" width="12.42578125" style="69" hidden="1"/>
    <col min="3838" max="3838" width="13.7109375" style="69" hidden="1"/>
    <col min="3839" max="3839" width="13.28515625" style="69" hidden="1"/>
    <col min="3840" max="3840" width="13.7109375" style="69" hidden="1"/>
    <col min="3841" max="3841" width="13.140625" style="69" hidden="1"/>
    <col min="3842" max="3842" width="12.85546875" style="69" hidden="1"/>
    <col min="3843" max="3843" width="17.140625" style="69" hidden="1"/>
    <col min="3844" max="3844" width="33.85546875" style="69" hidden="1"/>
    <col min="3845" max="3845" width="11.7109375" style="69" hidden="1"/>
    <col min="3846" max="3846" width="14.140625" style="69" hidden="1"/>
    <col min="3847" max="3847" width="10.7109375" style="69" hidden="1"/>
    <col min="3848" max="3848" width="2.140625" style="69" hidden="1"/>
    <col min="3849" max="3849" width="9.140625" style="69" hidden="1"/>
    <col min="3850" max="3850" width="15.28515625" style="69" hidden="1"/>
    <col min="3851" max="4090" width="9.140625" style="69" hidden="1"/>
    <col min="4091" max="4091" width="12" style="69" hidden="1"/>
    <col min="4092" max="4092" width="11.140625" style="69" hidden="1"/>
    <col min="4093" max="4093" width="12.42578125" style="69" hidden="1"/>
    <col min="4094" max="4094" width="13.7109375" style="69" hidden="1"/>
    <col min="4095" max="4095" width="13.28515625" style="69" hidden="1"/>
    <col min="4096" max="4096" width="13.7109375" style="69" hidden="1"/>
    <col min="4097" max="4097" width="13.140625" style="69" hidden="1"/>
    <col min="4098" max="4098" width="12.85546875" style="69" hidden="1"/>
    <col min="4099" max="4099" width="17.140625" style="69" hidden="1"/>
    <col min="4100" max="4100" width="33.85546875" style="69" hidden="1"/>
    <col min="4101" max="4101" width="11.7109375" style="69" hidden="1"/>
    <col min="4102" max="4102" width="14.140625" style="69" hidden="1"/>
    <col min="4103" max="4103" width="10.7109375" style="69" hidden="1"/>
    <col min="4104" max="4104" width="2.140625" style="69" hidden="1"/>
    <col min="4105" max="4105" width="9.140625" style="69" hidden="1"/>
    <col min="4106" max="4106" width="15.28515625" style="69" hidden="1"/>
    <col min="4107" max="4346" width="9.140625" style="69" hidden="1"/>
    <col min="4347" max="4347" width="12" style="69" hidden="1"/>
    <col min="4348" max="4348" width="11.140625" style="69" hidden="1"/>
    <col min="4349" max="4349" width="12.42578125" style="69" hidden="1"/>
    <col min="4350" max="4350" width="13.7109375" style="69" hidden="1"/>
    <col min="4351" max="4351" width="13.28515625" style="69" hidden="1"/>
    <col min="4352" max="4352" width="13.7109375" style="69" hidden="1"/>
    <col min="4353" max="4353" width="13.140625" style="69" hidden="1"/>
    <col min="4354" max="4354" width="12.85546875" style="69" hidden="1"/>
    <col min="4355" max="4355" width="17.140625" style="69" hidden="1"/>
    <col min="4356" max="4356" width="33.85546875" style="69" hidden="1"/>
    <col min="4357" max="4357" width="11.7109375" style="69" hidden="1"/>
    <col min="4358" max="4358" width="14.140625" style="69" hidden="1"/>
    <col min="4359" max="4359" width="10.7109375" style="69" hidden="1"/>
    <col min="4360" max="4360" width="2.140625" style="69" hidden="1"/>
    <col min="4361" max="4361" width="9.140625" style="69" hidden="1"/>
    <col min="4362" max="4362" width="15.28515625" style="69" hidden="1"/>
    <col min="4363" max="4602" width="9.140625" style="69" hidden="1"/>
    <col min="4603" max="4603" width="12" style="69" hidden="1"/>
    <col min="4604" max="4604" width="11.140625" style="69" hidden="1"/>
    <col min="4605" max="4605" width="12.42578125" style="69" hidden="1"/>
    <col min="4606" max="4606" width="13.7109375" style="69" hidden="1"/>
    <col min="4607" max="4607" width="13.28515625" style="69" hidden="1"/>
    <col min="4608" max="4608" width="13.7109375" style="69" hidden="1"/>
    <col min="4609" max="4609" width="13.140625" style="69" hidden="1"/>
    <col min="4610" max="4610" width="12.85546875" style="69" hidden="1"/>
    <col min="4611" max="4611" width="17.140625" style="69" hidden="1"/>
    <col min="4612" max="4612" width="33.85546875" style="69" hidden="1"/>
    <col min="4613" max="4613" width="11.7109375" style="69" hidden="1"/>
    <col min="4614" max="4614" width="14.140625" style="69" hidden="1"/>
    <col min="4615" max="4615" width="10.7109375" style="69" hidden="1"/>
    <col min="4616" max="4616" width="2.140625" style="69" hidden="1"/>
    <col min="4617" max="4617" width="9.140625" style="69" hidden="1"/>
    <col min="4618" max="4618" width="15.28515625" style="69" hidden="1"/>
    <col min="4619" max="4858" width="9.140625" style="69" hidden="1"/>
    <col min="4859" max="4859" width="12" style="69" hidden="1"/>
    <col min="4860" max="4860" width="11.140625" style="69" hidden="1"/>
    <col min="4861" max="4861" width="12.42578125" style="69" hidden="1"/>
    <col min="4862" max="4862" width="13.7109375" style="69" hidden="1"/>
    <col min="4863" max="4863" width="13.28515625" style="69" hidden="1"/>
    <col min="4864" max="4864" width="13.7109375" style="69" hidden="1"/>
    <col min="4865" max="4865" width="13.140625" style="69" hidden="1"/>
    <col min="4866" max="4866" width="12.85546875" style="69" hidden="1"/>
    <col min="4867" max="4867" width="17.140625" style="69" hidden="1"/>
    <col min="4868" max="4868" width="33.85546875" style="69" hidden="1"/>
    <col min="4869" max="4869" width="11.7109375" style="69" hidden="1"/>
    <col min="4870" max="4870" width="14.140625" style="69" hidden="1"/>
    <col min="4871" max="4871" width="10.7109375" style="69" hidden="1"/>
    <col min="4872" max="4872" width="2.140625" style="69" hidden="1"/>
    <col min="4873" max="4873" width="9.140625" style="69" hidden="1"/>
    <col min="4874" max="4874" width="15.28515625" style="69" hidden="1"/>
    <col min="4875" max="5114" width="9.140625" style="69" hidden="1"/>
    <col min="5115" max="5115" width="12" style="69" hidden="1"/>
    <col min="5116" max="5116" width="11.140625" style="69" hidden="1"/>
    <col min="5117" max="5117" width="12.42578125" style="69" hidden="1"/>
    <col min="5118" max="5118" width="13.7109375" style="69" hidden="1"/>
    <col min="5119" max="5119" width="13.28515625" style="69" hidden="1"/>
    <col min="5120" max="5120" width="13.7109375" style="69" hidden="1"/>
    <col min="5121" max="5121" width="13.140625" style="69" hidden="1"/>
    <col min="5122" max="5122" width="12.85546875" style="69" hidden="1"/>
    <col min="5123" max="5123" width="17.140625" style="69" hidden="1"/>
    <col min="5124" max="5124" width="33.85546875" style="69" hidden="1"/>
    <col min="5125" max="5125" width="11.7109375" style="69" hidden="1"/>
    <col min="5126" max="5126" width="14.140625" style="69" hidden="1"/>
    <col min="5127" max="5127" width="10.7109375" style="69" hidden="1"/>
    <col min="5128" max="5128" width="2.140625" style="69" hidden="1"/>
    <col min="5129" max="5129" width="9.140625" style="69" hidden="1"/>
    <col min="5130" max="5130" width="15.28515625" style="69" hidden="1"/>
    <col min="5131" max="5370" width="9.140625" style="69" hidden="1"/>
    <col min="5371" max="5371" width="12" style="69" hidden="1"/>
    <col min="5372" max="5372" width="11.140625" style="69" hidden="1"/>
    <col min="5373" max="5373" width="12.42578125" style="69" hidden="1"/>
    <col min="5374" max="5374" width="13.7109375" style="69" hidden="1"/>
    <col min="5375" max="5375" width="13.28515625" style="69" hidden="1"/>
    <col min="5376" max="5376" width="13.7109375" style="69" hidden="1"/>
    <col min="5377" max="5377" width="13.140625" style="69" hidden="1"/>
    <col min="5378" max="5378" width="12.85546875" style="69" hidden="1"/>
    <col min="5379" max="5379" width="17.140625" style="69" hidden="1"/>
    <col min="5380" max="5380" width="33.85546875" style="69" hidden="1"/>
    <col min="5381" max="5381" width="11.7109375" style="69" hidden="1"/>
    <col min="5382" max="5382" width="14.140625" style="69" hidden="1"/>
    <col min="5383" max="5383" width="10.7109375" style="69" hidden="1"/>
    <col min="5384" max="5384" width="2.140625" style="69" hidden="1"/>
    <col min="5385" max="5385" width="9.140625" style="69" hidden="1"/>
    <col min="5386" max="5386" width="15.28515625" style="69" hidden="1"/>
    <col min="5387" max="5626" width="9.140625" style="69" hidden="1"/>
    <col min="5627" max="5627" width="12" style="69" hidden="1"/>
    <col min="5628" max="5628" width="11.140625" style="69" hidden="1"/>
    <col min="5629" max="5629" width="12.42578125" style="69" hidden="1"/>
    <col min="5630" max="5630" width="13.7109375" style="69" hidden="1"/>
    <col min="5631" max="5631" width="13.28515625" style="69" hidden="1"/>
    <col min="5632" max="5632" width="13.7109375" style="69" hidden="1"/>
    <col min="5633" max="5633" width="13.140625" style="69" hidden="1"/>
    <col min="5634" max="5634" width="12.85546875" style="69" hidden="1"/>
    <col min="5635" max="5635" width="17.140625" style="69" hidden="1"/>
    <col min="5636" max="5636" width="33.85546875" style="69" hidden="1"/>
    <col min="5637" max="5637" width="11.7109375" style="69" hidden="1"/>
    <col min="5638" max="5638" width="14.140625" style="69" hidden="1"/>
    <col min="5639" max="5639" width="10.7109375" style="69" hidden="1"/>
    <col min="5640" max="5640" width="2.140625" style="69" hidden="1"/>
    <col min="5641" max="5641" width="9.140625" style="69" hidden="1"/>
    <col min="5642" max="5642" width="15.28515625" style="69" hidden="1"/>
    <col min="5643" max="5882" width="9.140625" style="69" hidden="1"/>
    <col min="5883" max="5883" width="12" style="69" hidden="1"/>
    <col min="5884" max="5884" width="11.140625" style="69" hidden="1"/>
    <col min="5885" max="5885" width="12.42578125" style="69" hidden="1"/>
    <col min="5886" max="5886" width="13.7109375" style="69" hidden="1"/>
    <col min="5887" max="5887" width="13.28515625" style="69" hidden="1"/>
    <col min="5888" max="5888" width="13.7109375" style="69" hidden="1"/>
    <col min="5889" max="5889" width="13.140625" style="69" hidden="1"/>
    <col min="5890" max="5890" width="12.85546875" style="69" hidden="1"/>
    <col min="5891" max="5891" width="17.140625" style="69" hidden="1"/>
    <col min="5892" max="5892" width="33.85546875" style="69" hidden="1"/>
    <col min="5893" max="5893" width="11.7109375" style="69" hidden="1"/>
    <col min="5894" max="5894" width="14.140625" style="69" hidden="1"/>
    <col min="5895" max="5895" width="10.7109375" style="69" hidden="1"/>
    <col min="5896" max="5896" width="2.140625" style="69" hidden="1"/>
    <col min="5897" max="5897" width="9.140625" style="69" hidden="1"/>
    <col min="5898" max="5898" width="15.28515625" style="69" hidden="1"/>
    <col min="5899" max="6138" width="9.140625" style="69" hidden="1"/>
    <col min="6139" max="6139" width="12" style="69" hidden="1"/>
    <col min="6140" max="6140" width="11.140625" style="69" hidden="1"/>
    <col min="6141" max="6141" width="12.42578125" style="69" hidden="1"/>
    <col min="6142" max="6142" width="13.7109375" style="69" hidden="1"/>
    <col min="6143" max="6143" width="13.28515625" style="69" hidden="1"/>
    <col min="6144" max="6144" width="13.7109375" style="69" hidden="1"/>
    <col min="6145" max="6145" width="13.140625" style="69" hidden="1"/>
    <col min="6146" max="6146" width="12.85546875" style="69" hidden="1"/>
    <col min="6147" max="6147" width="17.140625" style="69" hidden="1"/>
    <col min="6148" max="6148" width="33.85546875" style="69" hidden="1"/>
    <col min="6149" max="6149" width="11.7109375" style="69" hidden="1"/>
    <col min="6150" max="6150" width="14.140625" style="69" hidden="1"/>
    <col min="6151" max="6151" width="10.7109375" style="69" hidden="1"/>
    <col min="6152" max="6152" width="2.140625" style="69" hidden="1"/>
    <col min="6153" max="6153" width="9.140625" style="69" hidden="1"/>
    <col min="6154" max="6154" width="15.28515625" style="69" hidden="1"/>
    <col min="6155" max="6394" width="9.140625" style="69" hidden="1"/>
    <col min="6395" max="6395" width="12" style="69" hidden="1"/>
    <col min="6396" max="6396" width="11.140625" style="69" hidden="1"/>
    <col min="6397" max="6397" width="12.42578125" style="69" hidden="1"/>
    <col min="6398" max="6398" width="13.7109375" style="69" hidden="1"/>
    <col min="6399" max="6399" width="13.28515625" style="69" hidden="1"/>
    <col min="6400" max="6400" width="13.7109375" style="69" hidden="1"/>
    <col min="6401" max="6401" width="13.140625" style="69" hidden="1"/>
    <col min="6402" max="6402" width="12.85546875" style="69" hidden="1"/>
    <col min="6403" max="6403" width="17.140625" style="69" hidden="1"/>
    <col min="6404" max="6404" width="33.85546875" style="69" hidden="1"/>
    <col min="6405" max="6405" width="11.7109375" style="69" hidden="1"/>
    <col min="6406" max="6406" width="14.140625" style="69" hidden="1"/>
    <col min="6407" max="6407" width="10.7109375" style="69" hidden="1"/>
    <col min="6408" max="6408" width="2.140625" style="69" hidden="1"/>
    <col min="6409" max="6409" width="9.140625" style="69" hidden="1"/>
    <col min="6410" max="6410" width="15.28515625" style="69" hidden="1"/>
    <col min="6411" max="6650" width="9.140625" style="69" hidden="1"/>
    <col min="6651" max="6651" width="12" style="69" hidden="1"/>
    <col min="6652" max="6652" width="11.140625" style="69" hidden="1"/>
    <col min="6653" max="6653" width="12.42578125" style="69" hidden="1"/>
    <col min="6654" max="6654" width="13.7109375" style="69" hidden="1"/>
    <col min="6655" max="6655" width="13.28515625" style="69" hidden="1"/>
    <col min="6656" max="6656" width="13.7109375" style="69" hidden="1"/>
    <col min="6657" max="6657" width="13.140625" style="69" hidden="1"/>
    <col min="6658" max="6658" width="12.85546875" style="69" hidden="1"/>
    <col min="6659" max="6659" width="17.140625" style="69" hidden="1"/>
    <col min="6660" max="6660" width="33.85546875" style="69" hidden="1"/>
    <col min="6661" max="6661" width="11.7109375" style="69" hidden="1"/>
    <col min="6662" max="6662" width="14.140625" style="69" hidden="1"/>
    <col min="6663" max="6663" width="10.7109375" style="69" hidden="1"/>
    <col min="6664" max="6664" width="2.140625" style="69" hidden="1"/>
    <col min="6665" max="6665" width="9.140625" style="69" hidden="1"/>
    <col min="6666" max="6666" width="15.28515625" style="69" hidden="1"/>
    <col min="6667" max="6906" width="9.140625" style="69" hidden="1"/>
    <col min="6907" max="6907" width="12" style="69" hidden="1"/>
    <col min="6908" max="6908" width="11.140625" style="69" hidden="1"/>
    <col min="6909" max="6909" width="12.42578125" style="69" hidden="1"/>
    <col min="6910" max="6910" width="13.7109375" style="69" hidden="1"/>
    <col min="6911" max="6911" width="13.28515625" style="69" hidden="1"/>
    <col min="6912" max="6912" width="13.7109375" style="69" hidden="1"/>
    <col min="6913" max="6913" width="13.140625" style="69" hidden="1"/>
    <col min="6914" max="6914" width="12.85546875" style="69" hidden="1"/>
    <col min="6915" max="6915" width="17.140625" style="69" hidden="1"/>
    <col min="6916" max="6916" width="33.85546875" style="69" hidden="1"/>
    <col min="6917" max="6917" width="11.7109375" style="69" hidden="1"/>
    <col min="6918" max="6918" width="14.140625" style="69" hidden="1"/>
    <col min="6919" max="6919" width="10.7109375" style="69" hidden="1"/>
    <col min="6920" max="6920" width="2.140625" style="69" hidden="1"/>
    <col min="6921" max="6921" width="9.140625" style="69" hidden="1"/>
    <col min="6922" max="6922" width="15.28515625" style="69" hidden="1"/>
    <col min="6923" max="7162" width="9.140625" style="69" hidden="1"/>
    <col min="7163" max="7163" width="12" style="69" hidden="1"/>
    <col min="7164" max="7164" width="11.140625" style="69" hidden="1"/>
    <col min="7165" max="7165" width="12.42578125" style="69" hidden="1"/>
    <col min="7166" max="7166" width="13.7109375" style="69" hidden="1"/>
    <col min="7167" max="7167" width="13.28515625" style="69" hidden="1"/>
    <col min="7168" max="7168" width="13.7109375" style="69" hidden="1"/>
    <col min="7169" max="7169" width="13.140625" style="69" hidden="1"/>
    <col min="7170" max="7170" width="12.85546875" style="69" hidden="1"/>
    <col min="7171" max="7171" width="17.140625" style="69" hidden="1"/>
    <col min="7172" max="7172" width="33.85546875" style="69" hidden="1"/>
    <col min="7173" max="7173" width="11.7109375" style="69" hidden="1"/>
    <col min="7174" max="7174" width="14.140625" style="69" hidden="1"/>
    <col min="7175" max="7175" width="10.7109375" style="69" hidden="1"/>
    <col min="7176" max="7176" width="2.140625" style="69" hidden="1"/>
    <col min="7177" max="7177" width="9.140625" style="69" hidden="1"/>
    <col min="7178" max="7178" width="15.28515625" style="69" hidden="1"/>
    <col min="7179" max="7418" width="9.140625" style="69" hidden="1"/>
    <col min="7419" max="7419" width="12" style="69" hidden="1"/>
    <col min="7420" max="7420" width="11.140625" style="69" hidden="1"/>
    <col min="7421" max="7421" width="12.42578125" style="69" hidden="1"/>
    <col min="7422" max="7422" width="13.7109375" style="69" hidden="1"/>
    <col min="7423" max="7423" width="13.28515625" style="69" hidden="1"/>
    <col min="7424" max="7424" width="13.7109375" style="69" hidden="1"/>
    <col min="7425" max="7425" width="13.140625" style="69" hidden="1"/>
    <col min="7426" max="7426" width="12.85546875" style="69" hidden="1"/>
    <col min="7427" max="7427" width="17.140625" style="69" hidden="1"/>
    <col min="7428" max="7428" width="33.85546875" style="69" hidden="1"/>
    <col min="7429" max="7429" width="11.7109375" style="69" hidden="1"/>
    <col min="7430" max="7430" width="14.140625" style="69" hidden="1"/>
    <col min="7431" max="7431" width="10.7109375" style="69" hidden="1"/>
    <col min="7432" max="7432" width="2.140625" style="69" hidden="1"/>
    <col min="7433" max="7433" width="9.140625" style="69" hidden="1"/>
    <col min="7434" max="7434" width="15.28515625" style="69" hidden="1"/>
    <col min="7435" max="7674" width="9.140625" style="69" hidden="1"/>
    <col min="7675" max="7675" width="12" style="69" hidden="1"/>
    <col min="7676" max="7676" width="11.140625" style="69" hidden="1"/>
    <col min="7677" max="7677" width="12.42578125" style="69" hidden="1"/>
    <col min="7678" max="7678" width="13.7109375" style="69" hidden="1"/>
    <col min="7679" max="7679" width="13.28515625" style="69" hidden="1"/>
    <col min="7680" max="7680" width="13.7109375" style="69" hidden="1"/>
    <col min="7681" max="7681" width="13.140625" style="69" hidden="1"/>
    <col min="7682" max="7682" width="12.85546875" style="69" hidden="1"/>
    <col min="7683" max="7683" width="17.140625" style="69" hidden="1"/>
    <col min="7684" max="7684" width="33.85546875" style="69" hidden="1"/>
    <col min="7685" max="7685" width="11.7109375" style="69" hidden="1"/>
    <col min="7686" max="7686" width="14.140625" style="69" hidden="1"/>
    <col min="7687" max="7687" width="10.7109375" style="69" hidden="1"/>
    <col min="7688" max="7688" width="2.140625" style="69" hidden="1"/>
    <col min="7689" max="7689" width="9.140625" style="69" hidden="1"/>
    <col min="7690" max="7690" width="15.28515625" style="69" hidden="1"/>
    <col min="7691" max="7930" width="9.140625" style="69" hidden="1"/>
    <col min="7931" max="7931" width="12" style="69" hidden="1"/>
    <col min="7932" max="7932" width="11.140625" style="69" hidden="1"/>
    <col min="7933" max="7933" width="12.42578125" style="69" hidden="1"/>
    <col min="7934" max="7934" width="13.7109375" style="69" hidden="1"/>
    <col min="7935" max="7935" width="13.28515625" style="69" hidden="1"/>
    <col min="7936" max="7936" width="13.7109375" style="69" hidden="1"/>
    <col min="7937" max="7937" width="13.140625" style="69" hidden="1"/>
    <col min="7938" max="7938" width="12.85546875" style="69" hidden="1"/>
    <col min="7939" max="7939" width="17.140625" style="69" hidden="1"/>
    <col min="7940" max="7940" width="33.85546875" style="69" hidden="1"/>
    <col min="7941" max="7941" width="11.7109375" style="69" hidden="1"/>
    <col min="7942" max="7942" width="14.140625" style="69" hidden="1"/>
    <col min="7943" max="7943" width="10.7109375" style="69" hidden="1"/>
    <col min="7944" max="7944" width="2.140625" style="69" hidden="1"/>
    <col min="7945" max="7945" width="9.140625" style="69" hidden="1"/>
    <col min="7946" max="7946" width="15.28515625" style="69" hidden="1"/>
    <col min="7947" max="8186" width="9.140625" style="69" hidden="1"/>
    <col min="8187" max="8187" width="12" style="69" hidden="1"/>
    <col min="8188" max="8188" width="11.140625" style="69" hidden="1"/>
    <col min="8189" max="8189" width="12.42578125" style="69" hidden="1"/>
    <col min="8190" max="8190" width="13.7109375" style="69" hidden="1"/>
    <col min="8191" max="8191" width="13.28515625" style="69" hidden="1"/>
    <col min="8192" max="8192" width="13.7109375" style="69" hidden="1"/>
    <col min="8193" max="8193" width="13.140625" style="69" hidden="1"/>
    <col min="8194" max="8194" width="12.85546875" style="69" hidden="1"/>
    <col min="8195" max="8195" width="17.140625" style="69" hidden="1"/>
    <col min="8196" max="8196" width="33.85546875" style="69" hidden="1"/>
    <col min="8197" max="8197" width="11.7109375" style="69" hidden="1"/>
    <col min="8198" max="8198" width="14.140625" style="69" hidden="1"/>
    <col min="8199" max="8199" width="10.7109375" style="69" hidden="1"/>
    <col min="8200" max="8200" width="2.140625" style="69" hidden="1"/>
    <col min="8201" max="8201" width="9.140625" style="69" hidden="1"/>
    <col min="8202" max="8202" width="15.28515625" style="69" hidden="1"/>
    <col min="8203" max="8442" width="9.140625" style="69" hidden="1"/>
    <col min="8443" max="8443" width="12" style="69" hidden="1"/>
    <col min="8444" max="8444" width="11.140625" style="69" hidden="1"/>
    <col min="8445" max="8445" width="12.42578125" style="69" hidden="1"/>
    <col min="8446" max="8446" width="13.7109375" style="69" hidden="1"/>
    <col min="8447" max="8447" width="13.28515625" style="69" hidden="1"/>
    <col min="8448" max="8448" width="13.7109375" style="69" hidden="1"/>
    <col min="8449" max="8449" width="13.140625" style="69" hidden="1"/>
    <col min="8450" max="8450" width="12.85546875" style="69" hidden="1"/>
    <col min="8451" max="8451" width="17.140625" style="69" hidden="1"/>
    <col min="8452" max="8452" width="33.85546875" style="69" hidden="1"/>
    <col min="8453" max="8453" width="11.7109375" style="69" hidden="1"/>
    <col min="8454" max="8454" width="14.140625" style="69" hidden="1"/>
    <col min="8455" max="8455" width="10.7109375" style="69" hidden="1"/>
    <col min="8456" max="8456" width="2.140625" style="69" hidden="1"/>
    <col min="8457" max="8457" width="9.140625" style="69" hidden="1"/>
    <col min="8458" max="8458" width="15.28515625" style="69" hidden="1"/>
    <col min="8459" max="8698" width="9.140625" style="69" hidden="1"/>
    <col min="8699" max="8699" width="12" style="69" hidden="1"/>
    <col min="8700" max="8700" width="11.140625" style="69" hidden="1"/>
    <col min="8701" max="8701" width="12.42578125" style="69" hidden="1"/>
    <col min="8702" max="8702" width="13.7109375" style="69" hidden="1"/>
    <col min="8703" max="8703" width="13.28515625" style="69" hidden="1"/>
    <col min="8704" max="8704" width="13.7109375" style="69" hidden="1"/>
    <col min="8705" max="8705" width="13.140625" style="69" hidden="1"/>
    <col min="8706" max="8706" width="12.85546875" style="69" hidden="1"/>
    <col min="8707" max="8707" width="17.140625" style="69" hidden="1"/>
    <col min="8708" max="8708" width="33.85546875" style="69" hidden="1"/>
    <col min="8709" max="8709" width="11.7109375" style="69" hidden="1"/>
    <col min="8710" max="8710" width="14.140625" style="69" hidden="1"/>
    <col min="8711" max="8711" width="10.7109375" style="69" hidden="1"/>
    <col min="8712" max="8712" width="2.140625" style="69" hidden="1"/>
    <col min="8713" max="8713" width="9.140625" style="69" hidden="1"/>
    <col min="8714" max="8714" width="15.28515625" style="69" hidden="1"/>
    <col min="8715" max="8954" width="9.140625" style="69" hidden="1"/>
    <col min="8955" max="8955" width="12" style="69" hidden="1"/>
    <col min="8956" max="8956" width="11.140625" style="69" hidden="1"/>
    <col min="8957" max="8957" width="12.42578125" style="69" hidden="1"/>
    <col min="8958" max="8958" width="13.7109375" style="69" hidden="1"/>
    <col min="8959" max="8959" width="13.28515625" style="69" hidden="1"/>
    <col min="8960" max="8960" width="13.7109375" style="69" hidden="1"/>
    <col min="8961" max="8961" width="13.140625" style="69" hidden="1"/>
    <col min="8962" max="8962" width="12.85546875" style="69" hidden="1"/>
    <col min="8963" max="8963" width="17.140625" style="69" hidden="1"/>
    <col min="8964" max="8964" width="33.85546875" style="69" hidden="1"/>
    <col min="8965" max="8965" width="11.7109375" style="69" hidden="1"/>
    <col min="8966" max="8966" width="14.140625" style="69" hidden="1"/>
    <col min="8967" max="8967" width="10.7109375" style="69" hidden="1"/>
    <col min="8968" max="8968" width="2.140625" style="69" hidden="1"/>
    <col min="8969" max="8969" width="9.140625" style="69" hidden="1"/>
    <col min="8970" max="8970" width="15.28515625" style="69" hidden="1"/>
    <col min="8971" max="9210" width="9.140625" style="69" hidden="1"/>
    <col min="9211" max="9211" width="12" style="69" hidden="1"/>
    <col min="9212" max="9212" width="11.140625" style="69" hidden="1"/>
    <col min="9213" max="9213" width="12.42578125" style="69" hidden="1"/>
    <col min="9214" max="9214" width="13.7109375" style="69" hidden="1"/>
    <col min="9215" max="9215" width="13.28515625" style="69" hidden="1"/>
    <col min="9216" max="9216" width="13.7109375" style="69" hidden="1"/>
    <col min="9217" max="9217" width="13.140625" style="69" hidden="1"/>
    <col min="9218" max="9218" width="12.85546875" style="69" hidden="1"/>
    <col min="9219" max="9219" width="17.140625" style="69" hidden="1"/>
    <col min="9220" max="9220" width="33.85546875" style="69" hidden="1"/>
    <col min="9221" max="9221" width="11.7109375" style="69" hidden="1"/>
    <col min="9222" max="9222" width="14.140625" style="69" hidden="1"/>
    <col min="9223" max="9223" width="10.7109375" style="69" hidden="1"/>
    <col min="9224" max="9224" width="2.140625" style="69" hidden="1"/>
    <col min="9225" max="9225" width="9.140625" style="69" hidden="1"/>
    <col min="9226" max="9226" width="15.28515625" style="69" hidden="1"/>
    <col min="9227" max="9466" width="9.140625" style="69" hidden="1"/>
    <col min="9467" max="9467" width="12" style="69" hidden="1"/>
    <col min="9468" max="9468" width="11.140625" style="69" hidden="1"/>
    <col min="9469" max="9469" width="12.42578125" style="69" hidden="1"/>
    <col min="9470" max="9470" width="13.7109375" style="69" hidden="1"/>
    <col min="9471" max="9471" width="13.28515625" style="69" hidden="1"/>
    <col min="9472" max="9472" width="13.7109375" style="69" hidden="1"/>
    <col min="9473" max="9473" width="13.140625" style="69" hidden="1"/>
    <col min="9474" max="9474" width="12.85546875" style="69" hidden="1"/>
    <col min="9475" max="9475" width="17.140625" style="69" hidden="1"/>
    <col min="9476" max="9476" width="33.85546875" style="69" hidden="1"/>
    <col min="9477" max="9477" width="11.7109375" style="69" hidden="1"/>
    <col min="9478" max="9478" width="14.140625" style="69" hidden="1"/>
    <col min="9479" max="9479" width="10.7109375" style="69" hidden="1"/>
    <col min="9480" max="9480" width="2.140625" style="69" hidden="1"/>
    <col min="9481" max="9481" width="9.140625" style="69" hidden="1"/>
    <col min="9482" max="9482" width="15.28515625" style="69" hidden="1"/>
    <col min="9483" max="9722" width="9.140625" style="69" hidden="1"/>
    <col min="9723" max="9723" width="12" style="69" hidden="1"/>
    <col min="9724" max="9724" width="11.140625" style="69" hidden="1"/>
    <col min="9725" max="9725" width="12.42578125" style="69" hidden="1"/>
    <col min="9726" max="9726" width="13.7109375" style="69" hidden="1"/>
    <col min="9727" max="9727" width="13.28515625" style="69" hidden="1"/>
    <col min="9728" max="9728" width="13.7109375" style="69" hidden="1"/>
    <col min="9729" max="9729" width="13.140625" style="69" hidden="1"/>
    <col min="9730" max="9730" width="12.85546875" style="69" hidden="1"/>
    <col min="9731" max="9731" width="17.140625" style="69" hidden="1"/>
    <col min="9732" max="9732" width="33.85546875" style="69" hidden="1"/>
    <col min="9733" max="9733" width="11.7109375" style="69" hidden="1"/>
    <col min="9734" max="9734" width="14.140625" style="69" hidden="1"/>
    <col min="9735" max="9735" width="10.7109375" style="69" hidden="1"/>
    <col min="9736" max="9736" width="2.140625" style="69" hidden="1"/>
    <col min="9737" max="9737" width="9.140625" style="69" hidden="1"/>
    <col min="9738" max="9738" width="15.28515625" style="69" hidden="1"/>
    <col min="9739" max="9978" width="9.140625" style="69" hidden="1"/>
    <col min="9979" max="9979" width="12" style="69" hidden="1"/>
    <col min="9980" max="9980" width="11.140625" style="69" hidden="1"/>
    <col min="9981" max="9981" width="12.42578125" style="69" hidden="1"/>
    <col min="9982" max="9982" width="13.7109375" style="69" hidden="1"/>
    <col min="9983" max="9983" width="13.28515625" style="69" hidden="1"/>
    <col min="9984" max="9984" width="13.7109375" style="69" hidden="1"/>
    <col min="9985" max="9985" width="13.140625" style="69" hidden="1"/>
    <col min="9986" max="9986" width="12.85546875" style="69" hidden="1"/>
    <col min="9987" max="9987" width="17.140625" style="69" hidden="1"/>
    <col min="9988" max="9988" width="33.85546875" style="69" hidden="1"/>
    <col min="9989" max="9989" width="11.7109375" style="69" hidden="1"/>
    <col min="9990" max="9990" width="14.140625" style="69" hidden="1"/>
    <col min="9991" max="9991" width="10.7109375" style="69" hidden="1"/>
    <col min="9992" max="9992" width="2.140625" style="69" hidden="1"/>
    <col min="9993" max="9993" width="9.140625" style="69" hidden="1"/>
    <col min="9994" max="9994" width="15.28515625" style="69" hidden="1"/>
    <col min="9995" max="10234" width="9.140625" style="69" hidden="1"/>
    <col min="10235" max="10235" width="12" style="69" hidden="1"/>
    <col min="10236" max="10236" width="11.140625" style="69" hidden="1"/>
    <col min="10237" max="10237" width="12.42578125" style="69" hidden="1"/>
    <col min="10238" max="10238" width="13.7109375" style="69" hidden="1"/>
    <col min="10239" max="10239" width="13.28515625" style="69" hidden="1"/>
    <col min="10240" max="10240" width="13.7109375" style="69" hidden="1"/>
    <col min="10241" max="10241" width="13.140625" style="69" hidden="1"/>
    <col min="10242" max="10242" width="12.85546875" style="69" hidden="1"/>
    <col min="10243" max="10243" width="17.140625" style="69" hidden="1"/>
    <col min="10244" max="10244" width="33.85546875" style="69" hidden="1"/>
    <col min="10245" max="10245" width="11.7109375" style="69" hidden="1"/>
    <col min="10246" max="10246" width="14.140625" style="69" hidden="1"/>
    <col min="10247" max="10247" width="10.7109375" style="69" hidden="1"/>
    <col min="10248" max="10248" width="2.140625" style="69" hidden="1"/>
    <col min="10249" max="10249" width="9.140625" style="69" hidden="1"/>
    <col min="10250" max="10250" width="15.28515625" style="69" hidden="1"/>
    <col min="10251" max="10490" width="9.140625" style="69" hidden="1"/>
    <col min="10491" max="10491" width="12" style="69" hidden="1"/>
    <col min="10492" max="10492" width="11.140625" style="69" hidden="1"/>
    <col min="10493" max="10493" width="12.42578125" style="69" hidden="1"/>
    <col min="10494" max="10494" width="13.7109375" style="69" hidden="1"/>
    <col min="10495" max="10495" width="13.28515625" style="69" hidden="1"/>
    <col min="10496" max="10496" width="13.7109375" style="69" hidden="1"/>
    <col min="10497" max="10497" width="13.140625" style="69" hidden="1"/>
    <col min="10498" max="10498" width="12.85546875" style="69" hidden="1"/>
    <col min="10499" max="10499" width="17.140625" style="69" hidden="1"/>
    <col min="10500" max="10500" width="33.85546875" style="69" hidden="1"/>
    <col min="10501" max="10501" width="11.7109375" style="69" hidden="1"/>
    <col min="10502" max="10502" width="14.140625" style="69" hidden="1"/>
    <col min="10503" max="10503" width="10.7109375" style="69" hidden="1"/>
    <col min="10504" max="10504" width="2.140625" style="69" hidden="1"/>
    <col min="10505" max="10505" width="9.140625" style="69" hidden="1"/>
    <col min="10506" max="10506" width="15.28515625" style="69" hidden="1"/>
    <col min="10507" max="10746" width="9.140625" style="69" hidden="1"/>
    <col min="10747" max="10747" width="12" style="69" hidden="1"/>
    <col min="10748" max="10748" width="11.140625" style="69" hidden="1"/>
    <col min="10749" max="10749" width="12.42578125" style="69" hidden="1"/>
    <col min="10750" max="10750" width="13.7109375" style="69" hidden="1"/>
    <col min="10751" max="10751" width="13.28515625" style="69" hidden="1"/>
    <col min="10752" max="10752" width="13.7109375" style="69" hidden="1"/>
    <col min="10753" max="10753" width="13.140625" style="69" hidden="1"/>
    <col min="10754" max="10754" width="12.85546875" style="69" hidden="1"/>
    <col min="10755" max="10755" width="17.140625" style="69" hidden="1"/>
    <col min="10756" max="10756" width="33.85546875" style="69" hidden="1"/>
    <col min="10757" max="10757" width="11.7109375" style="69" hidden="1"/>
    <col min="10758" max="10758" width="14.140625" style="69" hidden="1"/>
    <col min="10759" max="10759" width="10.7109375" style="69" hidden="1"/>
    <col min="10760" max="10760" width="2.140625" style="69" hidden="1"/>
    <col min="10761" max="10761" width="9.140625" style="69" hidden="1"/>
    <col min="10762" max="10762" width="15.28515625" style="69" hidden="1"/>
    <col min="10763" max="11002" width="9.140625" style="69" hidden="1"/>
    <col min="11003" max="11003" width="12" style="69" hidden="1"/>
    <col min="11004" max="11004" width="11.140625" style="69" hidden="1"/>
    <col min="11005" max="11005" width="12.42578125" style="69" hidden="1"/>
    <col min="11006" max="11006" width="13.7109375" style="69" hidden="1"/>
    <col min="11007" max="11007" width="13.28515625" style="69" hidden="1"/>
    <col min="11008" max="11008" width="13.7109375" style="69" hidden="1"/>
    <col min="11009" max="11009" width="13.140625" style="69" hidden="1"/>
    <col min="11010" max="11010" width="12.85546875" style="69" hidden="1"/>
    <col min="11011" max="11011" width="17.140625" style="69" hidden="1"/>
    <col min="11012" max="11012" width="33.85546875" style="69" hidden="1"/>
    <col min="11013" max="11013" width="11.7109375" style="69" hidden="1"/>
    <col min="11014" max="11014" width="14.140625" style="69" hidden="1"/>
    <col min="11015" max="11015" width="10.7109375" style="69" hidden="1"/>
    <col min="11016" max="11016" width="2.140625" style="69" hidden="1"/>
    <col min="11017" max="11017" width="9.140625" style="69" hidden="1"/>
    <col min="11018" max="11018" width="15.28515625" style="69" hidden="1"/>
    <col min="11019" max="11258" width="9.140625" style="69" hidden="1"/>
    <col min="11259" max="11259" width="12" style="69" hidden="1"/>
    <col min="11260" max="11260" width="11.140625" style="69" hidden="1"/>
    <col min="11261" max="11261" width="12.42578125" style="69" hidden="1"/>
    <col min="11262" max="11262" width="13.7109375" style="69" hidden="1"/>
    <col min="11263" max="11263" width="13.28515625" style="69" hidden="1"/>
    <col min="11264" max="11264" width="13.7109375" style="69" hidden="1"/>
    <col min="11265" max="11265" width="13.140625" style="69" hidden="1"/>
    <col min="11266" max="11266" width="12.85546875" style="69" hidden="1"/>
    <col min="11267" max="11267" width="17.140625" style="69" hidden="1"/>
    <col min="11268" max="11268" width="33.85546875" style="69" hidden="1"/>
    <col min="11269" max="11269" width="11.7109375" style="69" hidden="1"/>
    <col min="11270" max="11270" width="14.140625" style="69" hidden="1"/>
    <col min="11271" max="11271" width="10.7109375" style="69" hidden="1"/>
    <col min="11272" max="11272" width="2.140625" style="69" hidden="1"/>
    <col min="11273" max="11273" width="9.140625" style="69" hidden="1"/>
    <col min="11274" max="11274" width="15.28515625" style="69" hidden="1"/>
    <col min="11275" max="11514" width="9.140625" style="69" hidden="1"/>
    <col min="11515" max="11515" width="12" style="69" hidden="1"/>
    <col min="11516" max="11516" width="11.140625" style="69" hidden="1"/>
    <col min="11517" max="11517" width="12.42578125" style="69" hidden="1"/>
    <col min="11518" max="11518" width="13.7109375" style="69" hidden="1"/>
    <col min="11519" max="11519" width="13.28515625" style="69" hidden="1"/>
    <col min="11520" max="11520" width="13.7109375" style="69" hidden="1"/>
    <col min="11521" max="11521" width="13.140625" style="69" hidden="1"/>
    <col min="11522" max="11522" width="12.85546875" style="69" hidden="1"/>
    <col min="11523" max="11523" width="17.140625" style="69" hidden="1"/>
    <col min="11524" max="11524" width="33.85546875" style="69" hidden="1"/>
    <col min="11525" max="11525" width="11.7109375" style="69" hidden="1"/>
    <col min="11526" max="11526" width="14.140625" style="69" hidden="1"/>
    <col min="11527" max="11527" width="10.7109375" style="69" hidden="1"/>
    <col min="11528" max="11528" width="2.140625" style="69" hidden="1"/>
    <col min="11529" max="11529" width="9.140625" style="69" hidden="1"/>
    <col min="11530" max="11530" width="15.28515625" style="69" hidden="1"/>
    <col min="11531" max="11770" width="9.140625" style="69" hidden="1"/>
    <col min="11771" max="11771" width="12" style="69" hidden="1"/>
    <col min="11772" max="11772" width="11.140625" style="69" hidden="1"/>
    <col min="11773" max="11773" width="12.42578125" style="69" hidden="1"/>
    <col min="11774" max="11774" width="13.7109375" style="69" hidden="1"/>
    <col min="11775" max="11775" width="13.28515625" style="69" hidden="1"/>
    <col min="11776" max="11776" width="13.7109375" style="69" hidden="1"/>
    <col min="11777" max="11777" width="13.140625" style="69" hidden="1"/>
    <col min="11778" max="11778" width="12.85546875" style="69" hidden="1"/>
    <col min="11779" max="11779" width="17.140625" style="69" hidden="1"/>
    <col min="11780" max="11780" width="33.85546875" style="69" hidden="1"/>
    <col min="11781" max="11781" width="11.7109375" style="69" hidden="1"/>
    <col min="11782" max="11782" width="14.140625" style="69" hidden="1"/>
    <col min="11783" max="11783" width="10.7109375" style="69" hidden="1"/>
    <col min="11784" max="11784" width="2.140625" style="69" hidden="1"/>
    <col min="11785" max="11785" width="9.140625" style="69" hidden="1"/>
    <col min="11786" max="11786" width="15.28515625" style="69" hidden="1"/>
    <col min="11787" max="12026" width="9.140625" style="69" hidden="1"/>
    <col min="12027" max="12027" width="12" style="69" hidden="1"/>
    <col min="12028" max="12028" width="11.140625" style="69" hidden="1"/>
    <col min="12029" max="12029" width="12.42578125" style="69" hidden="1"/>
    <col min="12030" max="12030" width="13.7109375" style="69" hidden="1"/>
    <col min="12031" max="12031" width="13.28515625" style="69" hidden="1"/>
    <col min="12032" max="12032" width="13.7109375" style="69" hidden="1"/>
    <col min="12033" max="12033" width="13.140625" style="69" hidden="1"/>
    <col min="12034" max="12034" width="12.85546875" style="69" hidden="1"/>
    <col min="12035" max="12035" width="17.140625" style="69" hidden="1"/>
    <col min="12036" max="12036" width="33.85546875" style="69" hidden="1"/>
    <col min="12037" max="12037" width="11.7109375" style="69" hidden="1"/>
    <col min="12038" max="12038" width="14.140625" style="69" hidden="1"/>
    <col min="12039" max="12039" width="10.7109375" style="69" hidden="1"/>
    <col min="12040" max="12040" width="2.140625" style="69" hidden="1"/>
    <col min="12041" max="12041" width="9.140625" style="69" hidden="1"/>
    <col min="12042" max="12042" width="15.28515625" style="69" hidden="1"/>
    <col min="12043" max="12282" width="9.140625" style="69" hidden="1"/>
    <col min="12283" max="12283" width="12" style="69" hidden="1"/>
    <col min="12284" max="12284" width="11.140625" style="69" hidden="1"/>
    <col min="12285" max="12285" width="12.42578125" style="69" hidden="1"/>
    <col min="12286" max="12286" width="13.7109375" style="69" hidden="1"/>
    <col min="12287" max="12287" width="13.28515625" style="69" hidden="1"/>
    <col min="12288" max="12288" width="13.7109375" style="69" hidden="1"/>
    <col min="12289" max="12289" width="13.140625" style="69" hidden="1"/>
    <col min="12290" max="12290" width="12.85546875" style="69" hidden="1"/>
    <col min="12291" max="12291" width="17.140625" style="69" hidden="1"/>
    <col min="12292" max="12292" width="33.85546875" style="69" hidden="1"/>
    <col min="12293" max="12293" width="11.7109375" style="69" hidden="1"/>
    <col min="12294" max="12294" width="14.140625" style="69" hidden="1"/>
    <col min="12295" max="12295" width="10.7109375" style="69" hidden="1"/>
    <col min="12296" max="12296" width="2.140625" style="69" hidden="1"/>
    <col min="12297" max="12297" width="9.140625" style="69" hidden="1"/>
    <col min="12298" max="12298" width="15.28515625" style="69" hidden="1"/>
    <col min="12299" max="12538" width="9.140625" style="69" hidden="1"/>
    <col min="12539" max="12539" width="12" style="69" hidden="1"/>
    <col min="12540" max="12540" width="11.140625" style="69" hidden="1"/>
    <col min="12541" max="12541" width="12.42578125" style="69" hidden="1"/>
    <col min="12542" max="12542" width="13.7109375" style="69" hidden="1"/>
    <col min="12543" max="12543" width="13.28515625" style="69" hidden="1"/>
    <col min="12544" max="12544" width="13.7109375" style="69" hidden="1"/>
    <col min="12545" max="12545" width="13.140625" style="69" hidden="1"/>
    <col min="12546" max="12546" width="12.85546875" style="69" hidden="1"/>
    <col min="12547" max="12547" width="17.140625" style="69" hidden="1"/>
    <col min="12548" max="12548" width="33.85546875" style="69" hidden="1"/>
    <col min="12549" max="12549" width="11.7109375" style="69" hidden="1"/>
    <col min="12550" max="12550" width="14.140625" style="69" hidden="1"/>
    <col min="12551" max="12551" width="10.7109375" style="69" hidden="1"/>
    <col min="12552" max="12552" width="2.140625" style="69" hidden="1"/>
    <col min="12553" max="12553" width="9.140625" style="69" hidden="1"/>
    <col min="12554" max="12554" width="15.28515625" style="69" hidden="1"/>
    <col min="12555" max="12794" width="9.140625" style="69" hidden="1"/>
    <col min="12795" max="12795" width="12" style="69" hidden="1"/>
    <col min="12796" max="12796" width="11.140625" style="69" hidden="1"/>
    <col min="12797" max="12797" width="12.42578125" style="69" hidden="1"/>
    <col min="12798" max="12798" width="13.7109375" style="69" hidden="1"/>
    <col min="12799" max="12799" width="13.28515625" style="69" hidden="1"/>
    <col min="12800" max="12800" width="13.7109375" style="69" hidden="1"/>
    <col min="12801" max="12801" width="13.140625" style="69" hidden="1"/>
    <col min="12802" max="12802" width="12.85546875" style="69" hidden="1"/>
    <col min="12803" max="12803" width="17.140625" style="69" hidden="1"/>
    <col min="12804" max="12804" width="33.85546875" style="69" hidden="1"/>
    <col min="12805" max="12805" width="11.7109375" style="69" hidden="1"/>
    <col min="12806" max="12806" width="14.140625" style="69" hidden="1"/>
    <col min="12807" max="12807" width="10.7109375" style="69" hidden="1"/>
    <col min="12808" max="12808" width="2.140625" style="69" hidden="1"/>
    <col min="12809" max="12809" width="9.140625" style="69" hidden="1"/>
    <col min="12810" max="12810" width="15.28515625" style="69" hidden="1"/>
    <col min="12811" max="13050" width="9.140625" style="69" hidden="1"/>
    <col min="13051" max="13051" width="12" style="69" hidden="1"/>
    <col min="13052" max="13052" width="11.140625" style="69" hidden="1"/>
    <col min="13053" max="13053" width="12.42578125" style="69" hidden="1"/>
    <col min="13054" max="13054" width="13.7109375" style="69" hidden="1"/>
    <col min="13055" max="13055" width="13.28515625" style="69" hidden="1"/>
    <col min="13056" max="13056" width="13.7109375" style="69" hidden="1"/>
    <col min="13057" max="13057" width="13.140625" style="69" hidden="1"/>
    <col min="13058" max="13058" width="12.85546875" style="69" hidden="1"/>
    <col min="13059" max="13059" width="17.140625" style="69" hidden="1"/>
    <col min="13060" max="13060" width="33.85546875" style="69" hidden="1"/>
    <col min="13061" max="13061" width="11.7109375" style="69" hidden="1"/>
    <col min="13062" max="13062" width="14.140625" style="69" hidden="1"/>
    <col min="13063" max="13063" width="10.7109375" style="69" hidden="1"/>
    <col min="13064" max="13064" width="2.140625" style="69" hidden="1"/>
    <col min="13065" max="13065" width="9.140625" style="69" hidden="1"/>
    <col min="13066" max="13066" width="15.28515625" style="69" hidden="1"/>
    <col min="13067" max="13306" width="9.140625" style="69" hidden="1"/>
    <col min="13307" max="13307" width="12" style="69" hidden="1"/>
    <col min="13308" max="13308" width="11.140625" style="69" hidden="1"/>
    <col min="13309" max="13309" width="12.42578125" style="69" hidden="1"/>
    <col min="13310" max="13310" width="13.7109375" style="69" hidden="1"/>
    <col min="13311" max="13311" width="13.28515625" style="69" hidden="1"/>
    <col min="13312" max="13312" width="13.7109375" style="69" hidden="1"/>
    <col min="13313" max="13313" width="13.140625" style="69" hidden="1"/>
    <col min="13314" max="13314" width="12.85546875" style="69" hidden="1"/>
    <col min="13315" max="13315" width="17.140625" style="69" hidden="1"/>
    <col min="13316" max="13316" width="33.85546875" style="69" hidden="1"/>
    <col min="13317" max="13317" width="11.7109375" style="69" hidden="1"/>
    <col min="13318" max="13318" width="14.140625" style="69" hidden="1"/>
    <col min="13319" max="13319" width="10.7109375" style="69" hidden="1"/>
    <col min="13320" max="13320" width="2.140625" style="69" hidden="1"/>
    <col min="13321" max="13321" width="9.140625" style="69" hidden="1"/>
    <col min="13322" max="13322" width="15.28515625" style="69" hidden="1"/>
    <col min="13323" max="13562" width="9.140625" style="69" hidden="1"/>
    <col min="13563" max="13563" width="12" style="69" hidden="1"/>
    <col min="13564" max="13564" width="11.140625" style="69" hidden="1"/>
    <col min="13565" max="13565" width="12.42578125" style="69" hidden="1"/>
    <col min="13566" max="13566" width="13.7109375" style="69" hidden="1"/>
    <col min="13567" max="13567" width="13.28515625" style="69" hidden="1"/>
    <col min="13568" max="13568" width="13.7109375" style="69" hidden="1"/>
    <col min="13569" max="13569" width="13.140625" style="69" hidden="1"/>
    <col min="13570" max="13570" width="12.85546875" style="69" hidden="1"/>
    <col min="13571" max="13571" width="17.140625" style="69" hidden="1"/>
    <col min="13572" max="13572" width="33.85546875" style="69" hidden="1"/>
    <col min="13573" max="13573" width="11.7109375" style="69" hidden="1"/>
    <col min="13574" max="13574" width="14.140625" style="69" hidden="1"/>
    <col min="13575" max="13575" width="10.7109375" style="69" hidden="1"/>
    <col min="13576" max="13576" width="2.140625" style="69" hidden="1"/>
    <col min="13577" max="13577" width="9.140625" style="69" hidden="1"/>
    <col min="13578" max="13578" width="15.28515625" style="69" hidden="1"/>
    <col min="13579" max="13818" width="9.140625" style="69" hidden="1"/>
    <col min="13819" max="13819" width="12" style="69" hidden="1"/>
    <col min="13820" max="13820" width="11.140625" style="69" hidden="1"/>
    <col min="13821" max="13821" width="12.42578125" style="69" hidden="1"/>
    <col min="13822" max="13822" width="13.7109375" style="69" hidden="1"/>
    <col min="13823" max="13823" width="13.28515625" style="69" hidden="1"/>
    <col min="13824" max="13824" width="13.7109375" style="69" hidden="1"/>
    <col min="13825" max="13825" width="13.140625" style="69" hidden="1"/>
    <col min="13826" max="13826" width="12.85546875" style="69" hidden="1"/>
    <col min="13827" max="13827" width="17.140625" style="69" hidden="1"/>
    <col min="13828" max="13828" width="33.85546875" style="69" hidden="1"/>
    <col min="13829" max="13829" width="11.7109375" style="69" hidden="1"/>
    <col min="13830" max="13830" width="14.140625" style="69" hidden="1"/>
    <col min="13831" max="13831" width="10.7109375" style="69" hidden="1"/>
    <col min="13832" max="13832" width="2.140625" style="69" hidden="1"/>
    <col min="13833" max="13833" width="9.140625" style="69" hidden="1"/>
    <col min="13834" max="13834" width="15.28515625" style="69" hidden="1"/>
    <col min="13835" max="14074" width="9.140625" style="69" hidden="1"/>
    <col min="14075" max="14075" width="12" style="69" hidden="1"/>
    <col min="14076" max="14076" width="11.140625" style="69" hidden="1"/>
    <col min="14077" max="14077" width="12.42578125" style="69" hidden="1"/>
    <col min="14078" max="14078" width="13.7109375" style="69" hidden="1"/>
    <col min="14079" max="14079" width="13.28515625" style="69" hidden="1"/>
    <col min="14080" max="14080" width="13.7109375" style="69" hidden="1"/>
    <col min="14081" max="14081" width="13.140625" style="69" hidden="1"/>
    <col min="14082" max="14082" width="12.85546875" style="69" hidden="1"/>
    <col min="14083" max="14083" width="17.140625" style="69" hidden="1"/>
    <col min="14084" max="14084" width="33.85546875" style="69" hidden="1"/>
    <col min="14085" max="14085" width="11.7109375" style="69" hidden="1"/>
    <col min="14086" max="14086" width="14.140625" style="69" hidden="1"/>
    <col min="14087" max="14087" width="10.7109375" style="69" hidden="1"/>
    <col min="14088" max="14088" width="2.140625" style="69" hidden="1"/>
    <col min="14089" max="14089" width="9.140625" style="69" hidden="1"/>
    <col min="14090" max="14090" width="15.28515625" style="69" hidden="1"/>
    <col min="14091" max="14330" width="9.140625" style="69" hidden="1"/>
    <col min="14331" max="14331" width="12" style="69" hidden="1"/>
    <col min="14332" max="14332" width="11.140625" style="69" hidden="1"/>
    <col min="14333" max="14333" width="12.42578125" style="69" hidden="1"/>
    <col min="14334" max="14334" width="13.7109375" style="69" hidden="1"/>
    <col min="14335" max="14335" width="13.28515625" style="69" hidden="1"/>
    <col min="14336" max="14336" width="13.7109375" style="69" hidden="1"/>
    <col min="14337" max="14337" width="13.140625" style="69" hidden="1"/>
    <col min="14338" max="14338" width="12.85546875" style="69" hidden="1"/>
    <col min="14339" max="14339" width="17.140625" style="69" hidden="1"/>
    <col min="14340" max="14340" width="33.85546875" style="69" hidden="1"/>
    <col min="14341" max="14341" width="11.7109375" style="69" hidden="1"/>
    <col min="14342" max="14342" width="14.140625" style="69" hidden="1"/>
    <col min="14343" max="14343" width="10.7109375" style="69" hidden="1"/>
    <col min="14344" max="14344" width="2.140625" style="69" hidden="1"/>
    <col min="14345" max="14345" width="9.140625" style="69" hidden="1"/>
    <col min="14346" max="14346" width="15.28515625" style="69" hidden="1"/>
    <col min="14347" max="14586" width="9.140625" style="69" hidden="1"/>
    <col min="14587" max="14587" width="12" style="69" hidden="1"/>
    <col min="14588" max="14588" width="11.140625" style="69" hidden="1"/>
    <col min="14589" max="14589" width="12.42578125" style="69" hidden="1"/>
    <col min="14590" max="14590" width="13.7109375" style="69" hidden="1"/>
    <col min="14591" max="14591" width="13.28515625" style="69" hidden="1"/>
    <col min="14592" max="14592" width="13.7109375" style="69" hidden="1"/>
    <col min="14593" max="14593" width="13.140625" style="69" hidden="1"/>
    <col min="14594" max="14594" width="12.85546875" style="69" hidden="1"/>
    <col min="14595" max="14595" width="17.140625" style="69" hidden="1"/>
    <col min="14596" max="14596" width="33.85546875" style="69" hidden="1"/>
    <col min="14597" max="14597" width="11.7109375" style="69" hidden="1"/>
    <col min="14598" max="14598" width="14.140625" style="69" hidden="1"/>
    <col min="14599" max="14599" width="10.7109375" style="69" hidden="1"/>
    <col min="14600" max="14600" width="2.140625" style="69" hidden="1"/>
    <col min="14601" max="14601" width="9.140625" style="69" hidden="1"/>
    <col min="14602" max="14602" width="15.28515625" style="69" hidden="1"/>
    <col min="14603" max="14842" width="9.140625" style="69" hidden="1"/>
    <col min="14843" max="14843" width="12" style="69" hidden="1"/>
    <col min="14844" max="14844" width="11.140625" style="69" hidden="1"/>
    <col min="14845" max="14845" width="12.42578125" style="69" hidden="1"/>
    <col min="14846" max="14846" width="13.7109375" style="69" hidden="1"/>
    <col min="14847" max="14847" width="13.28515625" style="69" hidden="1"/>
    <col min="14848" max="14848" width="13.7109375" style="69" hidden="1"/>
    <col min="14849" max="14849" width="13.140625" style="69" hidden="1"/>
    <col min="14850" max="14850" width="12.85546875" style="69" hidden="1"/>
    <col min="14851" max="14851" width="17.140625" style="69" hidden="1"/>
    <col min="14852" max="14852" width="33.85546875" style="69" hidden="1"/>
    <col min="14853" max="14853" width="11.7109375" style="69" hidden="1"/>
    <col min="14854" max="14854" width="14.140625" style="69" hidden="1"/>
    <col min="14855" max="14855" width="10.7109375" style="69" hidden="1"/>
    <col min="14856" max="14856" width="2.140625" style="69" hidden="1"/>
    <col min="14857" max="14857" width="9.140625" style="69" hidden="1"/>
    <col min="14858" max="14858" width="15.28515625" style="69" hidden="1"/>
    <col min="14859" max="15098" width="9.140625" style="69" hidden="1"/>
    <col min="15099" max="15099" width="12" style="69" hidden="1"/>
    <col min="15100" max="15100" width="11.140625" style="69" hidden="1"/>
    <col min="15101" max="15101" width="12.42578125" style="69" hidden="1"/>
    <col min="15102" max="15102" width="13.7109375" style="69" hidden="1"/>
    <col min="15103" max="15103" width="13.28515625" style="69" hidden="1"/>
    <col min="15104" max="15104" width="13.7109375" style="69" hidden="1"/>
    <col min="15105" max="15105" width="13.140625" style="69" hidden="1"/>
    <col min="15106" max="15106" width="12.85546875" style="69" hidden="1"/>
    <col min="15107" max="15107" width="17.140625" style="69" hidden="1"/>
    <col min="15108" max="15108" width="33.85546875" style="69" hidden="1"/>
    <col min="15109" max="15109" width="11.7109375" style="69" hidden="1"/>
    <col min="15110" max="15110" width="14.140625" style="69" hidden="1"/>
    <col min="15111" max="15111" width="10.7109375" style="69" hidden="1"/>
    <col min="15112" max="15112" width="2.140625" style="69" hidden="1"/>
    <col min="15113" max="15113" width="9.140625" style="69" hidden="1"/>
    <col min="15114" max="15114" width="15.28515625" style="69" hidden="1"/>
    <col min="15115" max="15354" width="9.140625" style="69" hidden="1"/>
    <col min="15355" max="15355" width="12" style="69" hidden="1"/>
    <col min="15356" max="15356" width="11.140625" style="69" hidden="1"/>
    <col min="15357" max="15357" width="12.42578125" style="69" hidden="1"/>
    <col min="15358" max="15358" width="13.7109375" style="69" hidden="1"/>
    <col min="15359" max="15359" width="13.28515625" style="69" hidden="1"/>
    <col min="15360" max="15360" width="13.7109375" style="69" hidden="1"/>
    <col min="15361" max="15361" width="13.140625" style="69" hidden="1"/>
    <col min="15362" max="15362" width="12.85546875" style="69" hidden="1"/>
    <col min="15363" max="15363" width="17.140625" style="69" hidden="1"/>
    <col min="15364" max="15364" width="33.85546875" style="69" hidden="1"/>
    <col min="15365" max="15365" width="11.7109375" style="69" hidden="1"/>
    <col min="15366" max="15366" width="14.140625" style="69" hidden="1"/>
    <col min="15367" max="15367" width="10.7109375" style="69" hidden="1"/>
    <col min="15368" max="15368" width="2.140625" style="69" hidden="1"/>
    <col min="15369" max="15369" width="9.140625" style="69" hidden="1"/>
    <col min="15370" max="15370" width="15.28515625" style="69" hidden="1"/>
    <col min="15371" max="15610" width="9.140625" style="69" hidden="1"/>
    <col min="15611" max="15611" width="12" style="69" hidden="1"/>
    <col min="15612" max="15612" width="11.140625" style="69" hidden="1"/>
    <col min="15613" max="15613" width="12.42578125" style="69" hidden="1"/>
    <col min="15614" max="15614" width="13.7109375" style="69" hidden="1"/>
    <col min="15615" max="15615" width="13.28515625" style="69" hidden="1"/>
    <col min="15616" max="15616" width="13.7109375" style="69" hidden="1"/>
    <col min="15617" max="15617" width="13.140625" style="69" hidden="1"/>
    <col min="15618" max="15618" width="12.85546875" style="69" hidden="1"/>
    <col min="15619" max="15619" width="17.140625" style="69" hidden="1"/>
    <col min="15620" max="15620" width="33.85546875" style="69" hidden="1"/>
    <col min="15621" max="15621" width="11.7109375" style="69" hidden="1"/>
    <col min="15622" max="15622" width="14.140625" style="69" hidden="1"/>
    <col min="15623" max="15623" width="10.7109375" style="69" hidden="1"/>
    <col min="15624" max="15624" width="2.140625" style="69" hidden="1"/>
    <col min="15625" max="15625" width="9.140625" style="69" hidden="1"/>
    <col min="15626" max="15626" width="15.28515625" style="69" hidden="1"/>
    <col min="15627" max="15866" width="9.140625" style="69" hidden="1"/>
    <col min="15867" max="15867" width="12" style="69" hidden="1"/>
    <col min="15868" max="15868" width="11.140625" style="69" hidden="1"/>
    <col min="15869" max="15869" width="12.42578125" style="69" hidden="1"/>
    <col min="15870" max="15870" width="13.7109375" style="69" hidden="1"/>
    <col min="15871" max="15871" width="13.28515625" style="69" hidden="1"/>
    <col min="15872" max="15872" width="13.7109375" style="69" hidden="1"/>
    <col min="15873" max="15873" width="13.140625" style="69" hidden="1"/>
    <col min="15874" max="15874" width="12.85546875" style="69" hidden="1"/>
    <col min="15875" max="15875" width="17.140625" style="69" hidden="1"/>
    <col min="15876" max="15876" width="33.85546875" style="69" hidden="1"/>
    <col min="15877" max="15877" width="11.7109375" style="69" hidden="1"/>
    <col min="15878" max="15878" width="14.140625" style="69" hidden="1"/>
    <col min="15879" max="15879" width="10.7109375" style="69" hidden="1"/>
    <col min="15880" max="15880" width="2.140625" style="69" hidden="1"/>
    <col min="15881" max="15881" width="9.140625" style="69" hidden="1"/>
    <col min="15882" max="15882" width="15.28515625" style="69" hidden="1"/>
    <col min="15883" max="16122" width="9.140625" style="69" hidden="1"/>
    <col min="16123" max="16123" width="12" style="69" hidden="1"/>
    <col min="16124" max="16124" width="11.140625" style="69" hidden="1"/>
    <col min="16125" max="16125" width="12.42578125" style="69" hidden="1"/>
    <col min="16126" max="16126" width="13.7109375" style="69" hidden="1"/>
    <col min="16127" max="16127" width="13.28515625" style="69" hidden="1"/>
    <col min="16128" max="16128" width="13.7109375" style="69" hidden="1"/>
    <col min="16129" max="16129" width="13.140625" style="69" hidden="1"/>
    <col min="16130" max="16130" width="12.85546875" style="69" hidden="1"/>
    <col min="16131" max="16131" width="17.140625" style="69" hidden="1"/>
    <col min="16132" max="16132" width="33.85546875" style="69" hidden="1"/>
    <col min="16133" max="16133" width="11.7109375" style="69" hidden="1"/>
    <col min="16134" max="16134" width="14.140625" style="69" hidden="1"/>
    <col min="16135" max="16135" width="10.7109375" style="69" hidden="1"/>
    <col min="16136" max="16136" width="2.140625" style="69" hidden="1"/>
    <col min="16137" max="16137" width="9.140625" style="69" hidden="1"/>
    <col min="16138" max="16138" width="15.28515625" style="69" hidden="1"/>
    <col min="16139" max="16384" width="9.140625" style="69" hidden="1"/>
  </cols>
  <sheetData>
    <row r="1" spans="1:10" ht="15" customHeight="1">
      <c r="C1" s="99"/>
      <c r="D1" s="99"/>
      <c r="E1" s="71"/>
      <c r="F1" s="72"/>
      <c r="G1" s="73"/>
    </row>
    <row r="2" spans="1:10" ht="15" customHeight="1">
      <c r="C2" s="70"/>
      <c r="D2" s="70"/>
      <c r="E2" s="71"/>
      <c r="F2" s="72"/>
      <c r="G2" s="73"/>
    </row>
    <row r="3" spans="1:10" ht="15" customHeight="1">
      <c r="A3" s="74"/>
      <c r="B3" s="74"/>
      <c r="C3" s="70"/>
      <c r="D3" s="70"/>
      <c r="E3" s="71"/>
      <c r="F3" s="72"/>
      <c r="G3" s="73"/>
    </row>
    <row r="4" spans="1:10" ht="15" customHeight="1">
      <c r="A4" s="74"/>
      <c r="B4" s="74"/>
      <c r="C4" s="70"/>
      <c r="D4" s="70"/>
      <c r="E4" s="71"/>
      <c r="F4" s="72"/>
      <c r="G4" s="73"/>
    </row>
    <row r="5" spans="1:10" ht="15" customHeight="1">
      <c r="B5" s="7" t="s">
        <v>38</v>
      </c>
      <c r="D5" s="70"/>
      <c r="E5" s="71"/>
      <c r="F5" s="72"/>
      <c r="G5" s="73"/>
    </row>
    <row r="6" spans="1:10" ht="15" customHeight="1">
      <c r="B6" s="7" t="s">
        <v>31</v>
      </c>
      <c r="D6" s="70"/>
      <c r="E6" s="71"/>
      <c r="F6" s="72"/>
      <c r="G6" s="73"/>
    </row>
    <row r="7" spans="1:10" ht="15" customHeight="1">
      <c r="C7" s="70"/>
      <c r="D7" s="70"/>
      <c r="E7" s="71"/>
      <c r="F7" s="72"/>
      <c r="G7" s="73"/>
    </row>
    <row r="8" spans="1:10" ht="26.1" customHeight="1">
      <c r="B8" s="100" t="s">
        <v>41</v>
      </c>
      <c r="C8" s="100"/>
      <c r="D8" s="100"/>
      <c r="E8" s="100"/>
      <c r="F8" s="100"/>
      <c r="G8" s="75"/>
    </row>
    <row r="9" spans="1:10" ht="8.1" customHeight="1">
      <c r="C9" s="76"/>
      <c r="D9" s="76"/>
      <c r="E9" s="76"/>
      <c r="F9" s="76"/>
      <c r="G9" s="75"/>
    </row>
    <row r="10" spans="1:10" ht="15" customHeight="1">
      <c r="C10" s="101" t="s">
        <v>43</v>
      </c>
      <c r="D10" s="101"/>
      <c r="E10" s="77">
        <v>10000</v>
      </c>
      <c r="F10" s="78" t="s">
        <v>45</v>
      </c>
    </row>
    <row r="11" spans="1:10" ht="15" customHeight="1">
      <c r="C11" s="102" t="s">
        <v>34</v>
      </c>
      <c r="D11" s="102"/>
      <c r="E11" s="79">
        <v>1.0233000000000001</v>
      </c>
      <c r="F11" s="80"/>
      <c r="G11" s="75"/>
    </row>
    <row r="12" spans="1:10" s="74" customFormat="1" ht="17.100000000000001" customHeight="1">
      <c r="C12" s="101" t="s">
        <v>35</v>
      </c>
      <c r="D12" s="101"/>
      <c r="E12" s="79">
        <v>1020.6667</v>
      </c>
      <c r="F12" s="80"/>
      <c r="G12" s="81"/>
    </row>
    <row r="13" spans="1:10" s="74" customFormat="1" ht="17.100000000000001" customHeight="1" thickBot="1">
      <c r="C13" s="82"/>
      <c r="D13" s="82"/>
      <c r="E13" s="83"/>
      <c r="F13" s="80"/>
      <c r="G13" s="81"/>
    </row>
    <row r="14" spans="1:10" ht="18.95" customHeight="1" thickBot="1">
      <c r="C14" s="103" t="s">
        <v>42</v>
      </c>
      <c r="D14" s="104"/>
      <c r="E14" s="84">
        <f>+ROUND(E10*E11*E12,0)</f>
        <v>10444482</v>
      </c>
      <c r="F14" s="85"/>
    </row>
    <row r="15" spans="1:10" ht="15" customHeight="1">
      <c r="E15" s="86"/>
      <c r="F15" s="87"/>
      <c r="J15" s="86"/>
    </row>
    <row r="16" spans="1:10" ht="21" customHeight="1">
      <c r="A16" s="88"/>
      <c r="C16" s="98" t="s">
        <v>44</v>
      </c>
      <c r="D16" s="98"/>
      <c r="E16" s="98"/>
      <c r="F16" s="89"/>
      <c r="J16" s="86"/>
    </row>
    <row r="17" spans="3:10" ht="21" customHeight="1">
      <c r="C17" s="98"/>
      <c r="D17" s="98"/>
      <c r="E17" s="98"/>
      <c r="F17" s="89"/>
      <c r="J17" s="86"/>
    </row>
    <row r="18" spans="3:10" ht="12" customHeight="1">
      <c r="C18" s="98"/>
      <c r="D18" s="98"/>
      <c r="E18" s="98"/>
      <c r="F18" s="89"/>
      <c r="J18" s="86"/>
    </row>
    <row r="19" spans="3:10" ht="33.950000000000003" customHeight="1">
      <c r="C19" s="98" t="s">
        <v>36</v>
      </c>
      <c r="D19" s="98"/>
      <c r="E19" s="98"/>
      <c r="F19" s="89"/>
      <c r="J19" s="86"/>
    </row>
    <row r="20" spans="3:10" ht="30" customHeight="1">
      <c r="C20" s="98"/>
      <c r="D20" s="98"/>
      <c r="E20" s="98"/>
      <c r="F20" s="90"/>
      <c r="J20" s="86"/>
    </row>
    <row r="21" spans="3:10">
      <c r="C21" s="91"/>
      <c r="E21" s="86"/>
      <c r="F21" s="87"/>
      <c r="J21" s="86"/>
    </row>
    <row r="22" spans="3:10">
      <c r="C22" s="92"/>
      <c r="E22" s="86"/>
      <c r="F22" s="87"/>
      <c r="J22" s="86"/>
    </row>
    <row r="23" spans="3:10">
      <c r="E23" s="86"/>
      <c r="F23" s="87"/>
      <c r="J23" s="86"/>
    </row>
    <row r="24" spans="3:10">
      <c r="E24" s="86"/>
      <c r="F24" s="87"/>
      <c r="J24" s="86"/>
    </row>
    <row r="25" spans="3:10">
      <c r="E25" s="86"/>
      <c r="F25" s="87"/>
      <c r="J25" s="86"/>
    </row>
    <row r="26" spans="3:10">
      <c r="E26" s="86"/>
      <c r="F26" s="87"/>
      <c r="J26" s="86"/>
    </row>
    <row r="27" spans="3:10">
      <c r="E27" s="86"/>
      <c r="F27" s="87"/>
      <c r="J27" s="86"/>
    </row>
    <row r="28" spans="3:10">
      <c r="E28" s="86"/>
      <c r="F28" s="87"/>
      <c r="J28" s="86"/>
    </row>
    <row r="29" spans="3:10">
      <c r="E29" s="86"/>
      <c r="F29" s="87"/>
      <c r="J29" s="86"/>
    </row>
    <row r="30" spans="3:10">
      <c r="E30" s="86"/>
      <c r="F30" s="87"/>
      <c r="J30" s="86"/>
    </row>
    <row r="31" spans="3:10">
      <c r="E31" s="86"/>
      <c r="F31" s="87"/>
      <c r="J31" s="86"/>
    </row>
    <row r="32" spans="3:10">
      <c r="E32" s="86"/>
      <c r="F32" s="87"/>
      <c r="J32" s="86"/>
    </row>
    <row r="33" spans="5:10">
      <c r="E33" s="86"/>
      <c r="F33" s="87"/>
      <c r="J33" s="86"/>
    </row>
    <row r="34" spans="5:10">
      <c r="E34" s="86"/>
      <c r="F34" s="87"/>
      <c r="J34" s="86"/>
    </row>
    <row r="35" spans="5:10">
      <c r="E35" s="86"/>
      <c r="F35" s="87"/>
      <c r="J35" s="86"/>
    </row>
    <row r="36" spans="5:10">
      <c r="E36" s="86"/>
      <c r="F36" s="87"/>
      <c r="J36" s="86"/>
    </row>
    <row r="37" spans="5:10">
      <c r="E37" s="86"/>
      <c r="F37" s="87"/>
      <c r="J37" s="86"/>
    </row>
    <row r="38" spans="5:10">
      <c r="E38" s="86"/>
      <c r="F38" s="87"/>
      <c r="J38" s="86"/>
    </row>
    <row r="39" spans="5:10">
      <c r="E39" s="86"/>
      <c r="F39" s="87"/>
      <c r="J39" s="86"/>
    </row>
    <row r="40" spans="5:10">
      <c r="E40" s="86"/>
      <c r="F40" s="87"/>
      <c r="J40" s="86"/>
    </row>
    <row r="41" spans="5:10">
      <c r="E41" s="86"/>
      <c r="F41" s="87"/>
      <c r="J41" s="86"/>
    </row>
    <row r="42" spans="5:10">
      <c r="E42" s="86"/>
      <c r="F42" s="87"/>
      <c r="J42" s="86"/>
    </row>
    <row r="43" spans="5:10">
      <c r="E43" s="86"/>
      <c r="F43" s="87"/>
      <c r="J43" s="86"/>
    </row>
    <row r="44" spans="5:10">
      <c r="E44" s="86"/>
      <c r="F44" s="87"/>
      <c r="J44" s="86"/>
    </row>
    <row r="45" spans="5:10">
      <c r="E45" s="86"/>
      <c r="F45" s="87"/>
      <c r="J45" s="86"/>
    </row>
    <row r="46" spans="5:10">
      <c r="E46" s="86"/>
      <c r="F46" s="87"/>
      <c r="J46" s="86"/>
    </row>
    <row r="47" spans="5:10">
      <c r="E47" s="86"/>
      <c r="F47" s="87"/>
      <c r="J47" s="86"/>
    </row>
    <row r="48" spans="5:10">
      <c r="E48" s="86"/>
      <c r="F48" s="87"/>
      <c r="J48" s="86"/>
    </row>
    <row r="49" spans="5:10">
      <c r="E49" s="86"/>
      <c r="F49" s="87"/>
      <c r="J49" s="86"/>
    </row>
    <row r="50" spans="5:10">
      <c r="E50" s="86"/>
      <c r="F50" s="87"/>
      <c r="J50" s="86"/>
    </row>
    <row r="51" spans="5:10">
      <c r="E51" s="86"/>
      <c r="F51" s="87"/>
      <c r="J51" s="86"/>
    </row>
    <row r="52" spans="5:10">
      <c r="E52" s="86"/>
      <c r="F52" s="87"/>
      <c r="J52" s="86"/>
    </row>
    <row r="53" spans="5:10">
      <c r="E53" s="86"/>
      <c r="F53" s="87"/>
      <c r="J53" s="86"/>
    </row>
    <row r="54" spans="5:10">
      <c r="E54" s="86"/>
      <c r="F54" s="87"/>
      <c r="J54" s="86"/>
    </row>
    <row r="55" spans="5:10">
      <c r="E55" s="86"/>
      <c r="F55" s="87"/>
      <c r="J55" s="86"/>
    </row>
    <row r="56" spans="5:10">
      <c r="E56" s="86"/>
      <c r="F56" s="87"/>
      <c r="J56" s="86"/>
    </row>
    <row r="57" spans="5:10">
      <c r="E57" s="86"/>
      <c r="F57" s="87"/>
      <c r="J57" s="86"/>
    </row>
    <row r="58" spans="5:10">
      <c r="E58" s="86"/>
      <c r="F58" s="87"/>
      <c r="J58" s="86"/>
    </row>
    <row r="59" spans="5:10">
      <c r="E59" s="86"/>
      <c r="F59" s="87"/>
      <c r="J59" s="86"/>
    </row>
    <row r="60" spans="5:10">
      <c r="E60" s="86"/>
      <c r="F60" s="87"/>
      <c r="J60" s="86"/>
    </row>
    <row r="61" spans="5:10">
      <c r="E61" s="86"/>
      <c r="F61" s="87"/>
      <c r="J61" s="86"/>
    </row>
    <row r="62" spans="5:10">
      <c r="E62" s="86"/>
      <c r="F62" s="87"/>
      <c r="J62" s="86"/>
    </row>
    <row r="63" spans="5:10">
      <c r="E63" s="86"/>
      <c r="F63" s="87"/>
      <c r="J63" s="86"/>
    </row>
    <row r="64" spans="5:10">
      <c r="E64" s="86"/>
      <c r="F64" s="87"/>
      <c r="J64" s="86"/>
    </row>
    <row r="65" spans="5:10">
      <c r="E65" s="86"/>
      <c r="F65" s="87"/>
      <c r="J65" s="86"/>
    </row>
    <row r="66" spans="5:10">
      <c r="E66" s="86"/>
      <c r="F66" s="87"/>
      <c r="J66" s="86"/>
    </row>
    <row r="67" spans="5:10">
      <c r="E67" s="86"/>
      <c r="F67" s="87"/>
      <c r="J67" s="86"/>
    </row>
    <row r="68" spans="5:10">
      <c r="E68" s="86"/>
      <c r="F68" s="87"/>
      <c r="J68" s="86"/>
    </row>
    <row r="69" spans="5:10">
      <c r="E69" s="86"/>
      <c r="F69" s="87"/>
      <c r="J69" s="86"/>
    </row>
    <row r="70" spans="5:10">
      <c r="E70" s="86"/>
      <c r="F70" s="87"/>
      <c r="J70" s="86"/>
    </row>
    <row r="71" spans="5:10">
      <c r="E71" s="86"/>
      <c r="F71" s="87"/>
      <c r="J71" s="86"/>
    </row>
    <row r="72" spans="5:10">
      <c r="E72" s="86"/>
      <c r="F72" s="87"/>
      <c r="J72" s="86"/>
    </row>
    <row r="73" spans="5:10">
      <c r="E73" s="86"/>
      <c r="F73" s="87"/>
    </row>
    <row r="74" spans="5:10">
      <c r="E74" s="86"/>
      <c r="F74" s="87"/>
    </row>
    <row r="75" spans="5:10">
      <c r="E75" s="86"/>
      <c r="F75" s="87"/>
    </row>
    <row r="76" spans="5:10">
      <c r="E76" s="86"/>
      <c r="F76" s="87"/>
    </row>
    <row r="77" spans="5:10">
      <c r="E77" s="86"/>
      <c r="F77" s="87"/>
    </row>
    <row r="78" spans="5:10">
      <c r="E78" s="86"/>
      <c r="F78" s="87"/>
    </row>
    <row r="79" spans="5:10">
      <c r="E79" s="86"/>
      <c r="F79" s="87"/>
    </row>
    <row r="80" spans="5:10">
      <c r="E80" s="86"/>
      <c r="F80" s="87"/>
    </row>
    <row r="81" spans="5:6">
      <c r="E81" s="86"/>
      <c r="F81" s="87"/>
    </row>
    <row r="82" spans="5:6">
      <c r="E82" s="86"/>
      <c r="F82" s="87"/>
    </row>
    <row r="83" spans="5:6">
      <c r="E83" s="86"/>
      <c r="F83" s="87"/>
    </row>
    <row r="84" spans="5:6">
      <c r="E84" s="86"/>
      <c r="F84" s="87"/>
    </row>
    <row r="85" spans="5:6">
      <c r="E85" s="86"/>
      <c r="F85" s="87"/>
    </row>
    <row r="86" spans="5:6">
      <c r="E86" s="86"/>
      <c r="F86" s="87"/>
    </row>
    <row r="87" spans="5:6">
      <c r="E87" s="86"/>
      <c r="F87" s="87"/>
    </row>
    <row r="88" spans="5:6">
      <c r="E88" s="86"/>
      <c r="F88" s="87"/>
    </row>
    <row r="89" spans="5:6">
      <c r="E89" s="86"/>
      <c r="F89" s="87"/>
    </row>
    <row r="90" spans="5:6">
      <c r="E90" s="86"/>
      <c r="F90" s="87"/>
    </row>
    <row r="91" spans="5:6">
      <c r="E91" s="86"/>
      <c r="F91" s="87"/>
    </row>
    <row r="92" spans="5:6">
      <c r="E92" s="86"/>
      <c r="F92" s="87"/>
    </row>
    <row r="93" spans="5:6">
      <c r="E93" s="86"/>
      <c r="F93" s="87"/>
    </row>
    <row r="94" spans="5:6">
      <c r="E94" s="86"/>
      <c r="F94" s="87"/>
    </row>
    <row r="95" spans="5:6">
      <c r="E95" s="86"/>
      <c r="F95" s="87"/>
    </row>
    <row r="96" spans="5:6">
      <c r="E96" s="86"/>
      <c r="F96" s="87"/>
    </row>
    <row r="97" spans="5:6">
      <c r="E97" s="86"/>
      <c r="F97" s="87"/>
    </row>
    <row r="98" spans="5:6">
      <c r="E98" s="86"/>
      <c r="F98" s="87"/>
    </row>
    <row r="99" spans="5:6">
      <c r="E99" s="86"/>
      <c r="F99" s="87"/>
    </row>
    <row r="100" spans="5:6">
      <c r="E100" s="86"/>
      <c r="F100" s="87"/>
    </row>
    <row r="101" spans="5:6">
      <c r="E101" s="86"/>
      <c r="F101" s="87"/>
    </row>
    <row r="102" spans="5:6">
      <c r="E102" s="86"/>
      <c r="F102" s="87"/>
    </row>
    <row r="103" spans="5:6">
      <c r="E103" s="86"/>
      <c r="F103" s="87"/>
    </row>
    <row r="104" spans="5:6">
      <c r="E104" s="86"/>
      <c r="F104" s="87"/>
    </row>
    <row r="105" spans="5:6">
      <c r="E105" s="86"/>
      <c r="F105" s="87"/>
    </row>
    <row r="106" spans="5:6">
      <c r="E106" s="86"/>
      <c r="F106" s="87"/>
    </row>
    <row r="107" spans="5:6">
      <c r="E107" s="86"/>
      <c r="F107" s="87"/>
    </row>
    <row r="108" spans="5:6">
      <c r="E108" s="86"/>
      <c r="F108" s="87"/>
    </row>
    <row r="109" spans="5:6">
      <c r="E109" s="86"/>
      <c r="F109" s="87"/>
    </row>
    <row r="110" spans="5:6">
      <c r="E110" s="86"/>
      <c r="F110" s="87"/>
    </row>
    <row r="111" spans="5:6">
      <c r="E111" s="86"/>
      <c r="F111" s="87"/>
    </row>
    <row r="112" spans="5:6">
      <c r="E112" s="86"/>
      <c r="F112" s="87"/>
    </row>
    <row r="113" spans="5:6">
      <c r="E113" s="86"/>
      <c r="F113" s="87"/>
    </row>
    <row r="114" spans="5:6">
      <c r="E114" s="86"/>
      <c r="F114" s="87"/>
    </row>
    <row r="115" spans="5:6">
      <c r="E115" s="86"/>
      <c r="F115" s="87"/>
    </row>
    <row r="116" spans="5:6">
      <c r="E116" s="86"/>
      <c r="F116" s="87"/>
    </row>
    <row r="117" spans="5:6">
      <c r="E117" s="86"/>
      <c r="F117" s="87"/>
    </row>
    <row r="118" spans="5:6">
      <c r="E118" s="86"/>
      <c r="F118" s="87"/>
    </row>
    <row r="119" spans="5:6">
      <c r="E119" s="86"/>
      <c r="F119" s="87"/>
    </row>
    <row r="120" spans="5:6">
      <c r="E120" s="86"/>
      <c r="F120" s="87"/>
    </row>
    <row r="121" spans="5:6">
      <c r="E121" s="86"/>
      <c r="F121" s="87"/>
    </row>
    <row r="122" spans="5:6">
      <c r="E122" s="86"/>
      <c r="F122" s="87"/>
    </row>
    <row r="123" spans="5:6">
      <c r="E123" s="86"/>
      <c r="F123" s="87"/>
    </row>
    <row r="124" spans="5:6">
      <c r="E124" s="86"/>
      <c r="F124" s="87"/>
    </row>
    <row r="125" spans="5:6">
      <c r="E125" s="86"/>
      <c r="F125" s="87"/>
    </row>
    <row r="126" spans="5:6">
      <c r="E126" s="86"/>
      <c r="F126" s="87"/>
    </row>
    <row r="127" spans="5:6">
      <c r="E127" s="86"/>
      <c r="F127" s="87"/>
    </row>
    <row r="128" spans="5:6">
      <c r="E128" s="86"/>
      <c r="F128" s="87"/>
    </row>
    <row r="129" spans="5:6">
      <c r="E129" s="86"/>
      <c r="F129" s="87"/>
    </row>
    <row r="130" spans="5:6">
      <c r="E130" s="86"/>
      <c r="F130" s="87"/>
    </row>
    <row r="131" spans="5:6">
      <c r="E131" s="86"/>
      <c r="F131" s="87"/>
    </row>
    <row r="132" spans="5:6">
      <c r="E132" s="86"/>
      <c r="F132" s="87"/>
    </row>
    <row r="133" spans="5:6">
      <c r="E133" s="86"/>
      <c r="F133" s="87"/>
    </row>
    <row r="134" spans="5:6">
      <c r="E134" s="86"/>
      <c r="F134" s="87"/>
    </row>
    <row r="135" spans="5:6">
      <c r="E135" s="86"/>
      <c r="F135" s="87"/>
    </row>
    <row r="136" spans="5:6">
      <c r="E136" s="86"/>
      <c r="F136" s="87"/>
    </row>
    <row r="137" spans="5:6">
      <c r="E137" s="86"/>
      <c r="F137" s="87"/>
    </row>
    <row r="138" spans="5:6">
      <c r="E138" s="86"/>
      <c r="F138" s="87"/>
    </row>
    <row r="139" spans="5:6">
      <c r="E139" s="86"/>
      <c r="F139" s="87"/>
    </row>
    <row r="140" spans="5:6">
      <c r="E140" s="86"/>
      <c r="F140" s="87"/>
    </row>
    <row r="141" spans="5:6">
      <c r="E141" s="86"/>
      <c r="F141" s="87"/>
    </row>
    <row r="142" spans="5:6">
      <c r="E142" s="86"/>
      <c r="F142" s="87"/>
    </row>
    <row r="143" spans="5:6">
      <c r="E143" s="86"/>
      <c r="F143" s="87"/>
    </row>
    <row r="144" spans="5:6">
      <c r="E144" s="86"/>
      <c r="F144" s="87"/>
    </row>
    <row r="145" spans="5:6">
      <c r="E145" s="86"/>
      <c r="F145" s="87"/>
    </row>
    <row r="146" spans="5:6">
      <c r="E146" s="86"/>
      <c r="F146" s="87"/>
    </row>
    <row r="147" spans="5:6">
      <c r="E147" s="86"/>
      <c r="F147" s="87"/>
    </row>
    <row r="148" spans="5:6">
      <c r="E148" s="86"/>
      <c r="F148" s="87"/>
    </row>
    <row r="149" spans="5:6">
      <c r="E149" s="86"/>
      <c r="F149" s="87"/>
    </row>
    <row r="150" spans="5:6">
      <c r="E150" s="86"/>
      <c r="F150" s="87"/>
    </row>
    <row r="151" spans="5:6">
      <c r="E151" s="86"/>
      <c r="F151" s="87"/>
    </row>
    <row r="152" spans="5:6">
      <c r="E152" s="86"/>
      <c r="F152" s="87"/>
    </row>
    <row r="153" spans="5:6">
      <c r="E153" s="86"/>
      <c r="F153" s="87"/>
    </row>
    <row r="154" spans="5:6">
      <c r="E154" s="86"/>
      <c r="F154" s="87"/>
    </row>
    <row r="155" spans="5:6">
      <c r="E155" s="86"/>
      <c r="F155" s="87"/>
    </row>
    <row r="156" spans="5:6">
      <c r="E156" s="86"/>
      <c r="F156" s="87"/>
    </row>
    <row r="157" spans="5:6">
      <c r="E157" s="86"/>
      <c r="F157" s="87"/>
    </row>
    <row r="158" spans="5:6">
      <c r="E158" s="86"/>
      <c r="F158" s="87"/>
    </row>
    <row r="159" spans="5:6">
      <c r="E159" s="86"/>
      <c r="F159" s="87"/>
    </row>
    <row r="160" spans="5:6">
      <c r="E160" s="86"/>
      <c r="F160" s="87"/>
    </row>
    <row r="161" spans="5:6">
      <c r="E161" s="86"/>
      <c r="F161" s="87"/>
    </row>
    <row r="162" spans="5:6">
      <c r="E162" s="86"/>
      <c r="F162" s="87"/>
    </row>
    <row r="163" spans="5:6">
      <c r="E163" s="86"/>
      <c r="F163" s="87"/>
    </row>
    <row r="164" spans="5:6">
      <c r="E164" s="86"/>
      <c r="F164" s="87"/>
    </row>
    <row r="165" spans="5:6">
      <c r="E165" s="86"/>
      <c r="F165" s="87"/>
    </row>
    <row r="166" spans="5:6">
      <c r="E166" s="86"/>
      <c r="F166" s="87"/>
    </row>
    <row r="167" spans="5:6">
      <c r="E167" s="86"/>
      <c r="F167" s="87"/>
    </row>
    <row r="168" spans="5:6">
      <c r="E168" s="86"/>
      <c r="F168" s="87"/>
    </row>
    <row r="169" spans="5:6">
      <c r="E169" s="86"/>
      <c r="F169" s="87"/>
    </row>
    <row r="170" spans="5:6">
      <c r="E170" s="86"/>
      <c r="F170" s="87"/>
    </row>
    <row r="171" spans="5:6">
      <c r="E171" s="86"/>
      <c r="F171" s="87"/>
    </row>
    <row r="172" spans="5:6">
      <c r="E172" s="86"/>
      <c r="F172" s="87"/>
    </row>
    <row r="173" spans="5:6">
      <c r="E173" s="86"/>
      <c r="F173" s="87"/>
    </row>
    <row r="174" spans="5:6">
      <c r="E174" s="86"/>
      <c r="F174" s="87"/>
    </row>
    <row r="175" spans="5:6">
      <c r="E175" s="86"/>
      <c r="F175" s="87"/>
    </row>
    <row r="176" spans="5:6">
      <c r="E176" s="86"/>
      <c r="F176" s="87"/>
    </row>
    <row r="177" spans="5:6">
      <c r="E177" s="86"/>
      <c r="F177" s="87"/>
    </row>
    <row r="178" spans="5:6">
      <c r="E178" s="86"/>
      <c r="F178" s="87"/>
    </row>
    <row r="179" spans="5:6">
      <c r="E179" s="86"/>
      <c r="F179" s="87"/>
    </row>
    <row r="180" spans="5:6">
      <c r="E180" s="86"/>
      <c r="F180" s="87"/>
    </row>
    <row r="181" spans="5:6">
      <c r="E181" s="86"/>
      <c r="F181" s="87"/>
    </row>
    <row r="182" spans="5:6">
      <c r="E182" s="86"/>
      <c r="F182" s="87"/>
    </row>
    <row r="183" spans="5:6">
      <c r="E183" s="86"/>
      <c r="F183" s="87"/>
    </row>
    <row r="184" spans="5:6">
      <c r="E184" s="86"/>
      <c r="F184" s="87"/>
    </row>
    <row r="185" spans="5:6">
      <c r="E185" s="86"/>
      <c r="F185" s="87"/>
    </row>
    <row r="186" spans="5:6">
      <c r="E186" s="86"/>
      <c r="F186" s="87"/>
    </row>
    <row r="187" spans="5:6">
      <c r="E187" s="86"/>
      <c r="F187" s="87"/>
    </row>
    <row r="188" spans="5:6">
      <c r="E188" s="86"/>
      <c r="F188" s="87"/>
    </row>
    <row r="189" spans="5:6">
      <c r="E189" s="86"/>
      <c r="F189" s="87"/>
    </row>
    <row r="190" spans="5:6">
      <c r="E190" s="86"/>
      <c r="F190" s="87"/>
    </row>
    <row r="191" spans="5:6">
      <c r="E191" s="86"/>
      <c r="F191" s="87"/>
    </row>
    <row r="192" spans="5:6">
      <c r="E192" s="86"/>
      <c r="F192" s="87"/>
    </row>
    <row r="193" spans="5:6">
      <c r="E193" s="86"/>
      <c r="F193" s="87"/>
    </row>
    <row r="194" spans="5:6">
      <c r="E194" s="86"/>
      <c r="F194" s="87"/>
    </row>
    <row r="195" spans="5:6">
      <c r="E195" s="86"/>
      <c r="F195" s="87"/>
    </row>
    <row r="196" spans="5:6">
      <c r="E196" s="86"/>
      <c r="F196" s="87"/>
    </row>
    <row r="197" spans="5:6">
      <c r="E197" s="86"/>
      <c r="F197" s="87"/>
    </row>
    <row r="198" spans="5:6">
      <c r="E198" s="86"/>
      <c r="F198" s="87"/>
    </row>
    <row r="199" spans="5:6">
      <c r="E199" s="86"/>
      <c r="F199" s="87"/>
    </row>
    <row r="200" spans="5:6">
      <c r="E200" s="86"/>
      <c r="F200" s="87"/>
    </row>
    <row r="201" spans="5:6">
      <c r="E201" s="86"/>
      <c r="F201" s="87"/>
    </row>
    <row r="202" spans="5:6">
      <c r="E202" s="86"/>
      <c r="F202" s="87"/>
    </row>
    <row r="203" spans="5:6">
      <c r="E203" s="86"/>
      <c r="F203" s="87"/>
    </row>
    <row r="204" spans="5:6">
      <c r="E204" s="86"/>
      <c r="F204" s="87"/>
    </row>
    <row r="205" spans="5:6">
      <c r="E205" s="86"/>
      <c r="F205" s="87"/>
    </row>
    <row r="206" spans="5:6">
      <c r="E206" s="86"/>
      <c r="F206" s="87"/>
    </row>
    <row r="207" spans="5:6">
      <c r="E207" s="86"/>
      <c r="F207" s="87"/>
    </row>
    <row r="208" spans="5:6">
      <c r="E208" s="86"/>
      <c r="F208" s="87"/>
    </row>
    <row r="209" spans="5:6">
      <c r="E209" s="86"/>
      <c r="F209" s="87"/>
    </row>
    <row r="210" spans="5:6">
      <c r="E210" s="86"/>
      <c r="F210" s="87"/>
    </row>
    <row r="211" spans="5:6">
      <c r="E211" s="86"/>
      <c r="F211" s="87"/>
    </row>
    <row r="212" spans="5:6">
      <c r="E212" s="86"/>
      <c r="F212" s="87"/>
    </row>
    <row r="213" spans="5:6">
      <c r="E213" s="86"/>
      <c r="F213" s="87"/>
    </row>
    <row r="214" spans="5:6">
      <c r="E214" s="86"/>
      <c r="F214" s="87"/>
    </row>
    <row r="215" spans="5:6">
      <c r="E215" s="86"/>
      <c r="F215" s="87"/>
    </row>
    <row r="216" spans="5:6">
      <c r="E216" s="86"/>
      <c r="F216" s="87"/>
    </row>
    <row r="217" spans="5:6">
      <c r="E217" s="86"/>
      <c r="F217" s="87"/>
    </row>
    <row r="218" spans="5:6">
      <c r="E218" s="86"/>
      <c r="F218" s="87"/>
    </row>
    <row r="219" spans="5:6">
      <c r="E219" s="86"/>
      <c r="F219" s="87"/>
    </row>
    <row r="220" spans="5:6">
      <c r="E220" s="86"/>
      <c r="F220" s="87"/>
    </row>
    <row r="221" spans="5:6">
      <c r="E221" s="86"/>
      <c r="F221" s="87"/>
    </row>
  </sheetData>
  <sheetProtection algorithmName="SHA-512" hashValue="oYgkOB7qeYhC5fuuSNq8vLZ/kAYzC9UL0LWmxxz2ppdddYrmzAG+qTaJ3dBU+DJyM8t50BWT87A0oiNo+Pj78g==" saltValue="Jm+BrYPJUhFUi6lhRVB9Ng==" spinCount="100000" sheet="1" objects="1" scenarios="1"/>
  <mergeCells count="8">
    <mergeCell ref="C16:E18"/>
    <mergeCell ref="C19:E20"/>
    <mergeCell ref="C1:D1"/>
    <mergeCell ref="B8:F8"/>
    <mergeCell ref="C10:D10"/>
    <mergeCell ref="C11:D11"/>
    <mergeCell ref="C12:D12"/>
    <mergeCell ref="C14:D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41B29-E5C0-42A0-B31E-9C63040722AB}">
  <sheetPr>
    <pageSetUpPr fitToPage="1"/>
  </sheetPr>
  <dimension ref="A1:AJ47"/>
  <sheetViews>
    <sheetView showGridLines="0" topLeftCell="A4" zoomScale="90" zoomScaleNormal="90" workbookViewId="0">
      <selection activeCell="G9" sqref="G9"/>
    </sheetView>
  </sheetViews>
  <sheetFormatPr baseColWidth="10" defaultColWidth="16.140625" defaultRowHeight="0" customHeight="1" zeroHeight="1" outlineLevelCol="3"/>
  <cols>
    <col min="1" max="1" width="3.28515625" style="5" customWidth="1"/>
    <col min="2" max="2" width="35.28515625" style="5" hidden="1" customWidth="1" outlineLevel="2"/>
    <col min="3" max="3" width="15.85546875" style="5" hidden="1" customWidth="1" outlineLevel="2"/>
    <col min="4" max="4" width="35.28515625" style="5" hidden="1" customWidth="1" outlineLevel="2"/>
    <col min="5" max="5" width="8.5703125" style="53" customWidth="1" collapsed="1"/>
    <col min="6" max="6" width="38.85546875" style="54" bestFit="1" customWidth="1"/>
    <col min="7" max="7" width="16.7109375" style="53" bestFit="1" customWidth="1"/>
    <col min="8" max="8" width="13.5703125" style="53" bestFit="1" customWidth="1"/>
    <col min="9" max="9" width="17" style="53" customWidth="1"/>
    <col min="10" max="10" width="18.28515625" style="53" bestFit="1" customWidth="1"/>
    <col min="11" max="11" width="20.7109375" style="53" bestFit="1" customWidth="1"/>
    <col min="12" max="12" width="18.28515625" style="53" customWidth="1"/>
    <col min="13" max="13" width="11.42578125" style="53" customWidth="1"/>
    <col min="14" max="15" width="16.140625" style="5" hidden="1" customWidth="1" outlineLevel="3"/>
    <col min="16" max="16" width="7.7109375" style="5" hidden="1" customWidth="1" outlineLevel="3"/>
    <col min="17" max="17" width="16.140625" style="5" hidden="1" customWidth="1" outlineLevel="3"/>
    <col min="18" max="18" width="16.140625" style="5" customWidth="1" collapsed="1"/>
    <col min="19" max="35" width="16.140625" style="5" customWidth="1"/>
    <col min="36" max="36" width="16.140625" style="5"/>
    <col min="37" max="16384" width="16.140625" style="5" outlineLevel="1"/>
  </cols>
  <sheetData>
    <row r="1" spans="2:18" ht="15">
      <c r="E1" s="1"/>
      <c r="F1" s="2"/>
      <c r="G1" s="1"/>
      <c r="H1" s="1"/>
      <c r="I1" s="1"/>
      <c r="J1" s="1"/>
      <c r="K1" s="1"/>
      <c r="L1" s="1"/>
      <c r="M1" s="1"/>
      <c r="N1" s="4"/>
      <c r="O1" s="4"/>
      <c r="P1" s="4"/>
      <c r="Q1" s="4"/>
      <c r="R1" s="4"/>
    </row>
    <row r="2" spans="2:18" ht="15">
      <c r="E2" s="1"/>
      <c r="F2" s="2"/>
      <c r="G2" s="1"/>
      <c r="H2" s="1"/>
      <c r="I2" s="1"/>
      <c r="J2" s="1"/>
      <c r="K2" s="1"/>
      <c r="L2" s="1"/>
      <c r="M2" s="1"/>
      <c r="N2" s="4"/>
      <c r="O2" s="4"/>
      <c r="P2" s="4"/>
      <c r="Q2" s="4"/>
      <c r="R2" s="4"/>
    </row>
    <row r="3" spans="2:18" ht="15">
      <c r="E3" s="1"/>
      <c r="F3" s="6"/>
      <c r="G3" s="6"/>
      <c r="H3" s="6"/>
      <c r="I3" s="6"/>
      <c r="J3" s="1"/>
      <c r="K3" s="1"/>
      <c r="L3" s="1"/>
      <c r="M3" s="1"/>
      <c r="N3" s="4"/>
      <c r="O3" s="4"/>
      <c r="P3" s="4"/>
      <c r="Q3" s="4"/>
      <c r="R3" s="4"/>
    </row>
    <row r="4" spans="2:18" ht="33" customHeight="1">
      <c r="E4" s="1"/>
      <c r="F4" s="2"/>
      <c r="G4" s="1"/>
      <c r="H4" s="1"/>
      <c r="I4" s="1"/>
      <c r="J4" s="1"/>
      <c r="K4" s="1"/>
      <c r="L4" s="1"/>
      <c r="M4" s="1"/>
      <c r="N4" s="4"/>
      <c r="O4" s="4"/>
      <c r="P4" s="4"/>
      <c r="Q4" s="4"/>
      <c r="R4" s="4"/>
    </row>
    <row r="5" spans="2:18" ht="15">
      <c r="E5" s="1"/>
      <c r="F5" s="7" t="s">
        <v>39</v>
      </c>
      <c r="G5" s="1"/>
      <c r="H5" s="1"/>
      <c r="I5" s="1"/>
      <c r="J5" s="1"/>
      <c r="K5" s="1"/>
      <c r="L5" s="1"/>
      <c r="M5" s="1"/>
      <c r="N5" s="4"/>
      <c r="O5" s="4"/>
      <c r="P5" s="4"/>
      <c r="Q5" s="4"/>
      <c r="R5" s="4"/>
    </row>
    <row r="6" spans="2:18" ht="15">
      <c r="E6" s="1"/>
      <c r="F6" s="7" t="s">
        <v>32</v>
      </c>
      <c r="G6" s="1"/>
      <c r="H6" s="1"/>
      <c r="I6" s="1"/>
      <c r="J6" s="1"/>
      <c r="K6" s="1"/>
      <c r="L6" s="1"/>
      <c r="M6" s="1"/>
      <c r="N6" s="4"/>
      <c r="O6" s="4"/>
      <c r="P6" s="4"/>
      <c r="Q6" s="4"/>
      <c r="R6" s="4"/>
    </row>
    <row r="7" spans="2:18" ht="15">
      <c r="E7" s="1"/>
      <c r="F7" s="2"/>
      <c r="G7" s="1"/>
      <c r="H7" s="1"/>
      <c r="I7" s="1"/>
      <c r="J7" s="1"/>
      <c r="K7" s="1"/>
      <c r="L7" s="1"/>
      <c r="M7" s="1"/>
      <c r="N7" s="4"/>
      <c r="O7" s="4"/>
      <c r="P7" s="4"/>
      <c r="Q7" s="4"/>
      <c r="R7" s="4"/>
    </row>
    <row r="8" spans="2:18" ht="15">
      <c r="E8" s="1"/>
      <c r="H8" s="1"/>
      <c r="I8" s="1"/>
      <c r="J8" s="1"/>
      <c r="K8" s="1"/>
      <c r="L8" s="1"/>
      <c r="M8" s="20"/>
      <c r="N8" s="4"/>
      <c r="O8" s="4"/>
      <c r="P8" s="4"/>
      <c r="Q8" s="4"/>
      <c r="R8" s="4"/>
    </row>
    <row r="9" spans="2:18" ht="15">
      <c r="E9" s="1"/>
      <c r="F9" s="8" t="s">
        <v>27</v>
      </c>
      <c r="G9" s="9">
        <v>10000</v>
      </c>
      <c r="H9" s="1"/>
      <c r="I9" s="1"/>
      <c r="J9" s="95" t="s">
        <v>1</v>
      </c>
      <c r="K9" s="95"/>
      <c r="L9" s="10">
        <f>+XIRR(L17:L23,F17:F23)</f>
        <v>9.3084260821342482E-2</v>
      </c>
      <c r="M9" s="55"/>
      <c r="N9" s="4"/>
      <c r="O9" s="4"/>
      <c r="P9" s="4"/>
      <c r="Q9" s="4"/>
      <c r="R9" s="4"/>
    </row>
    <row r="10" spans="2:18" ht="15">
      <c r="E10" s="1"/>
      <c r="F10" s="8" t="s">
        <v>2</v>
      </c>
      <c r="G10" s="12">
        <v>45645</v>
      </c>
      <c r="H10" s="1"/>
      <c r="I10" s="1"/>
      <c r="J10" s="95" t="s">
        <v>3</v>
      </c>
      <c r="K10" s="95"/>
      <c r="L10" s="10">
        <f>+NOMINAL(L9,4)</f>
        <v>9.000088120244687E-2</v>
      </c>
      <c r="M10" s="55"/>
      <c r="N10" s="4"/>
      <c r="O10" s="4"/>
      <c r="P10" s="4"/>
      <c r="Q10" s="4"/>
      <c r="R10" s="4"/>
    </row>
    <row r="11" spans="2:18" ht="15">
      <c r="E11" s="1"/>
      <c r="F11" s="8" t="s">
        <v>28</v>
      </c>
      <c r="G11" s="14">
        <v>0.09</v>
      </c>
      <c r="H11" s="1"/>
      <c r="I11" s="1"/>
      <c r="J11" s="95" t="s">
        <v>4</v>
      </c>
      <c r="K11" s="95"/>
      <c r="L11" s="15">
        <f>+SUM(Q18:Q23)/(365/12)</f>
        <v>17.02362552116098</v>
      </c>
      <c r="M11" s="56"/>
      <c r="N11" s="4"/>
      <c r="O11" s="4"/>
      <c r="P11" s="4"/>
      <c r="Q11" s="4"/>
      <c r="R11" s="4"/>
    </row>
    <row r="12" spans="2:18" ht="15">
      <c r="E12" s="1"/>
      <c r="F12" s="8" t="s">
        <v>19</v>
      </c>
      <c r="G12" s="68">
        <v>1020.6667</v>
      </c>
      <c r="H12" s="16"/>
      <c r="I12" s="6"/>
      <c r="J12" s="95" t="s">
        <v>20</v>
      </c>
      <c r="K12" s="95"/>
      <c r="L12" s="15">
        <f>+L11/12</f>
        <v>1.4186354600967483</v>
      </c>
      <c r="M12" s="55"/>
      <c r="N12" s="18"/>
      <c r="O12" s="4"/>
      <c r="P12" s="4"/>
      <c r="Q12" s="4"/>
      <c r="R12" s="4"/>
    </row>
    <row r="13" spans="2:18" ht="15">
      <c r="E13" s="1"/>
      <c r="H13" s="16"/>
      <c r="I13" s="6"/>
      <c r="J13" s="105" t="s">
        <v>6</v>
      </c>
      <c r="K13" s="105"/>
      <c r="L13" s="10">
        <v>1</v>
      </c>
      <c r="M13" s="57"/>
      <c r="N13" s="18"/>
      <c r="O13" s="4"/>
      <c r="P13" s="4"/>
      <c r="Q13" s="4"/>
      <c r="R13" s="4"/>
    </row>
    <row r="14" spans="2:18" s="19" customFormat="1" ht="15">
      <c r="E14" s="20"/>
      <c r="H14" s="23"/>
      <c r="I14" s="24"/>
      <c r="J14" s="24"/>
      <c r="K14" s="24"/>
      <c r="L14" s="24"/>
      <c r="M14" s="24"/>
      <c r="N14" s="25"/>
      <c r="O14" s="3"/>
      <c r="P14" s="3"/>
      <c r="Q14" s="3"/>
      <c r="R14" s="3"/>
    </row>
    <row r="15" spans="2:18" ht="15.75" thickBot="1">
      <c r="E15" s="1"/>
      <c r="F15" s="2"/>
      <c r="G15" s="1"/>
      <c r="H15" s="1"/>
      <c r="I15" s="1"/>
      <c r="J15" s="1"/>
      <c r="K15" s="1"/>
      <c r="L15" s="1"/>
      <c r="M15" s="20"/>
      <c r="N15" s="18"/>
      <c r="O15" s="4"/>
      <c r="P15" s="4"/>
      <c r="Q15" s="4"/>
      <c r="R15" s="4"/>
    </row>
    <row r="16" spans="2:18" s="34" customFormat="1" ht="28.5" customHeight="1" thickBot="1">
      <c r="B16" s="26"/>
      <c r="C16" s="26" t="s">
        <v>7</v>
      </c>
      <c r="D16" s="26"/>
      <c r="E16" s="27"/>
      <c r="F16" s="28" t="s">
        <v>8</v>
      </c>
      <c r="G16" s="28" t="s">
        <v>22</v>
      </c>
      <c r="H16" s="28" t="s">
        <v>10</v>
      </c>
      <c r="I16" s="28" t="s">
        <v>23</v>
      </c>
      <c r="J16" s="28" t="s">
        <v>24</v>
      </c>
      <c r="K16" s="28" t="s">
        <v>25</v>
      </c>
      <c r="L16" s="29" t="s">
        <v>26</v>
      </c>
      <c r="M16" s="58"/>
      <c r="N16" s="31" t="s">
        <v>15</v>
      </c>
      <c r="O16" s="31" t="s">
        <v>16</v>
      </c>
      <c r="P16" s="32"/>
      <c r="Q16" s="31" t="s">
        <v>17</v>
      </c>
      <c r="R16" s="33"/>
    </row>
    <row r="17" spans="2:18" ht="15">
      <c r="B17" s="35">
        <f>+D17</f>
        <v>45645</v>
      </c>
      <c r="C17" s="64">
        <f t="shared" ref="C17:C23" si="0">+$G$11</f>
        <v>0.09</v>
      </c>
      <c r="D17" s="35">
        <f>+G10</f>
        <v>45645</v>
      </c>
      <c r="E17" s="37"/>
      <c r="F17" s="38">
        <f>+G10</f>
        <v>45645</v>
      </c>
      <c r="G17" s="39">
        <f>G9</f>
        <v>10000</v>
      </c>
      <c r="H17" s="40"/>
      <c r="I17" s="39"/>
      <c r="J17" s="39"/>
      <c r="K17" s="39">
        <f t="shared" ref="K17:K21" si="1">+G17-J17</f>
        <v>10000</v>
      </c>
      <c r="L17" s="41">
        <f>-G17*$L$13</f>
        <v>-10000</v>
      </c>
      <c r="M17" s="59"/>
      <c r="N17" s="43"/>
      <c r="O17" s="43"/>
      <c r="P17" s="44"/>
      <c r="Q17" s="44"/>
      <c r="R17" s="4"/>
    </row>
    <row r="18" spans="2:18" ht="15">
      <c r="B18" s="35">
        <v>45735</v>
      </c>
      <c r="C18" s="64">
        <f t="shared" si="0"/>
        <v>0.09</v>
      </c>
      <c r="D18" s="45">
        <f>+B18</f>
        <v>45735</v>
      </c>
      <c r="E18" s="37"/>
      <c r="F18" s="46">
        <f>+D18</f>
        <v>45735</v>
      </c>
      <c r="G18" s="39">
        <f t="shared" ref="G18:G21" si="2">+K17</f>
        <v>10000</v>
      </c>
      <c r="H18" s="62">
        <f>+B18-B17</f>
        <v>90</v>
      </c>
      <c r="I18" s="39">
        <f t="shared" ref="I18:I23" si="3">+G18*($G$11)*(H18)/365</f>
        <v>221.91780821917808</v>
      </c>
      <c r="J18" s="39"/>
      <c r="K18" s="39">
        <f t="shared" si="1"/>
        <v>10000</v>
      </c>
      <c r="L18" s="41">
        <f>+I18+J18</f>
        <v>221.91780821917808</v>
      </c>
      <c r="M18" s="59"/>
      <c r="N18" s="47">
        <f t="shared" ref="N18:N21" si="4">+L18/(1+$L$9)^((O18)/365)</f>
        <v>217.10064796059061</v>
      </c>
      <c r="O18" s="48">
        <f t="shared" ref="O18:O21" si="5">+F18-$F$17</f>
        <v>90</v>
      </c>
      <c r="P18" s="44"/>
      <c r="Q18" s="49">
        <f t="shared" ref="Q18:Q23" si="6">+(N18/$N$26)*O18</f>
        <v>1.9539058271840397</v>
      </c>
      <c r="R18" s="4"/>
    </row>
    <row r="19" spans="2:18" ht="15">
      <c r="B19" s="35">
        <v>45827</v>
      </c>
      <c r="C19" s="64">
        <f t="shared" si="0"/>
        <v>0.09</v>
      </c>
      <c r="D19" s="45">
        <f t="shared" ref="D19" si="7">+B19</f>
        <v>45827</v>
      </c>
      <c r="E19" s="37"/>
      <c r="F19" s="46">
        <f t="shared" ref="F19:F21" si="8">+D19</f>
        <v>45827</v>
      </c>
      <c r="G19" s="39">
        <f t="shared" si="2"/>
        <v>10000</v>
      </c>
      <c r="H19" s="62">
        <f t="shared" ref="H19:H21" si="9">+B19-B18</f>
        <v>92</v>
      </c>
      <c r="I19" s="39">
        <f t="shared" si="3"/>
        <v>226.84931506849315</v>
      </c>
      <c r="J19" s="39"/>
      <c r="K19" s="39">
        <f t="shared" si="1"/>
        <v>10000</v>
      </c>
      <c r="L19" s="41">
        <f t="shared" ref="L19:L21" si="10">+I19+J19</f>
        <v>226.84931506849315</v>
      </c>
      <c r="M19" s="59"/>
      <c r="N19" s="47">
        <f t="shared" si="4"/>
        <v>217.00193278428929</v>
      </c>
      <c r="O19" s="48">
        <f t="shared" si="5"/>
        <v>182</v>
      </c>
      <c r="P19" s="44"/>
      <c r="Q19" s="49">
        <f t="shared" si="6"/>
        <v>3.9494351676564761</v>
      </c>
      <c r="R19" s="4"/>
    </row>
    <row r="20" spans="2:18" ht="15">
      <c r="B20" s="35">
        <v>45919</v>
      </c>
      <c r="C20" s="64">
        <f t="shared" si="0"/>
        <v>0.09</v>
      </c>
      <c r="D20" s="45">
        <f t="shared" ref="D20" si="11">+B20</f>
        <v>45919</v>
      </c>
      <c r="E20" s="37"/>
      <c r="F20" s="46">
        <f t="shared" si="8"/>
        <v>45919</v>
      </c>
      <c r="G20" s="39">
        <f t="shared" si="2"/>
        <v>10000</v>
      </c>
      <c r="H20" s="62">
        <f t="shared" si="9"/>
        <v>92</v>
      </c>
      <c r="I20" s="39">
        <f t="shared" si="3"/>
        <v>226.84931506849315</v>
      </c>
      <c r="J20" s="39"/>
      <c r="K20" s="39">
        <f t="shared" si="1"/>
        <v>10000</v>
      </c>
      <c r="L20" s="41">
        <f t="shared" si="10"/>
        <v>226.84931506849315</v>
      </c>
      <c r="M20" s="59"/>
      <c r="N20" s="47">
        <f t="shared" si="4"/>
        <v>212.18797417847932</v>
      </c>
      <c r="O20" s="48">
        <f t="shared" si="5"/>
        <v>274</v>
      </c>
      <c r="P20" s="44"/>
      <c r="Q20" s="49">
        <f t="shared" si="6"/>
        <v>5.8139504792155696</v>
      </c>
      <c r="R20" s="4"/>
    </row>
    <row r="21" spans="2:18" ht="15">
      <c r="B21" s="35">
        <v>46010</v>
      </c>
      <c r="C21" s="64">
        <f t="shared" si="0"/>
        <v>0.09</v>
      </c>
      <c r="D21" s="45">
        <f>+B21</f>
        <v>46010</v>
      </c>
      <c r="E21" s="37"/>
      <c r="F21" s="46">
        <f t="shared" si="8"/>
        <v>46010</v>
      </c>
      <c r="G21" s="39">
        <f t="shared" si="2"/>
        <v>10000</v>
      </c>
      <c r="H21" s="62">
        <f t="shared" si="9"/>
        <v>91</v>
      </c>
      <c r="I21" s="39">
        <f t="shared" si="3"/>
        <v>224.38356164383561</v>
      </c>
      <c r="J21" s="39"/>
      <c r="K21" s="39">
        <f t="shared" si="1"/>
        <v>10000</v>
      </c>
      <c r="L21" s="41">
        <f t="shared" si="10"/>
        <v>224.38356164383561</v>
      </c>
      <c r="M21" s="59"/>
      <c r="N21" s="47">
        <f t="shared" si="4"/>
        <v>205.27563124478073</v>
      </c>
      <c r="O21" s="48">
        <f t="shared" si="5"/>
        <v>365</v>
      </c>
      <c r="P21" s="44"/>
      <c r="Q21" s="49">
        <f t="shared" si="6"/>
        <v>7.4925605233270298</v>
      </c>
      <c r="R21" s="4"/>
    </row>
    <row r="22" spans="2:18" ht="15">
      <c r="B22" s="35">
        <v>46100</v>
      </c>
      <c r="C22" s="64">
        <f t="shared" si="0"/>
        <v>0.09</v>
      </c>
      <c r="D22" s="45">
        <f>+B22</f>
        <v>46100</v>
      </c>
      <c r="E22" s="37"/>
      <c r="F22" s="46">
        <f t="shared" ref="F22:F23" si="12">+D22</f>
        <v>46100</v>
      </c>
      <c r="G22" s="39">
        <f t="shared" ref="G22:G23" si="13">+K21</f>
        <v>10000</v>
      </c>
      <c r="H22" s="62">
        <f t="shared" ref="H22:H23" si="14">+B22-B21</f>
        <v>90</v>
      </c>
      <c r="I22" s="39">
        <f t="shared" si="3"/>
        <v>221.91780821917808</v>
      </c>
      <c r="J22" s="39"/>
      <c r="K22" s="39">
        <f t="shared" ref="K22:K23" si="15">+G22-J22</f>
        <v>10000</v>
      </c>
      <c r="L22" s="41">
        <f t="shared" ref="L22:L23" si="16">+I22+J22</f>
        <v>221.91780821917808</v>
      </c>
      <c r="M22" s="59"/>
      <c r="N22" s="47">
        <f t="shared" ref="N22:N23" si="17">+L22/(1+$L$9)^((O22)/365)</f>
        <v>198.61291186963149</v>
      </c>
      <c r="O22" s="48">
        <f t="shared" ref="O22:O23" si="18">+F22-$F$17</f>
        <v>455</v>
      </c>
      <c r="P22" s="44"/>
      <c r="Q22" s="49">
        <f t="shared" si="6"/>
        <v>9.0368874694346655</v>
      </c>
      <c r="R22" s="4"/>
    </row>
    <row r="23" spans="2:18" ht="15.75" thickBot="1">
      <c r="B23" s="35">
        <v>46192</v>
      </c>
      <c r="C23" s="64">
        <f t="shared" si="0"/>
        <v>0.09</v>
      </c>
      <c r="D23" s="45">
        <f>+B23</f>
        <v>46192</v>
      </c>
      <c r="E23" s="37"/>
      <c r="F23" s="46">
        <f t="shared" si="12"/>
        <v>46192</v>
      </c>
      <c r="G23" s="39">
        <f t="shared" si="13"/>
        <v>10000</v>
      </c>
      <c r="H23" s="62">
        <f t="shared" si="14"/>
        <v>92</v>
      </c>
      <c r="I23" s="39">
        <f t="shared" si="3"/>
        <v>226.84931506849315</v>
      </c>
      <c r="J23" s="39">
        <f t="shared" ref="J23" si="19">100%*$G$9</f>
        <v>10000</v>
      </c>
      <c r="K23" s="39">
        <f t="shared" si="15"/>
        <v>0</v>
      </c>
      <c r="L23" s="41">
        <f t="shared" si="16"/>
        <v>10226.849315068494</v>
      </c>
      <c r="M23" s="59"/>
      <c r="N23" s="47">
        <f t="shared" si="17"/>
        <v>8949.8209247948325</v>
      </c>
      <c r="O23" s="48">
        <f t="shared" si="18"/>
        <v>547</v>
      </c>
      <c r="P23" s="44"/>
      <c r="Q23" s="49">
        <f t="shared" si="6"/>
        <v>489.55520346849534</v>
      </c>
      <c r="R23" s="4"/>
    </row>
    <row r="24" spans="2:18" ht="15" hidden="1">
      <c r="B24" s="35"/>
      <c r="C24" s="64"/>
      <c r="D24" s="45"/>
      <c r="E24" s="37"/>
      <c r="F24" s="46"/>
      <c r="G24" s="39"/>
      <c r="H24" s="62"/>
      <c r="I24" s="39"/>
      <c r="J24" s="39"/>
      <c r="K24" s="39"/>
      <c r="L24" s="41"/>
      <c r="M24" s="59"/>
      <c r="N24" s="47"/>
      <c r="O24" s="48"/>
      <c r="P24" s="44"/>
      <c r="Q24" s="49"/>
      <c r="R24" s="4"/>
    </row>
    <row r="25" spans="2:18" ht="15.75" hidden="1" thickBot="1">
      <c r="B25" s="35"/>
      <c r="C25" s="64"/>
      <c r="D25" s="45"/>
      <c r="E25" s="37"/>
      <c r="F25" s="46"/>
      <c r="G25" s="39"/>
      <c r="H25" s="62"/>
      <c r="I25" s="39"/>
      <c r="J25" s="39"/>
      <c r="K25" s="39"/>
      <c r="L25" s="41"/>
      <c r="M25" s="59"/>
      <c r="N25" s="47"/>
      <c r="O25" s="48"/>
      <c r="P25" s="44"/>
      <c r="Q25" s="49"/>
      <c r="R25" s="4"/>
    </row>
    <row r="26" spans="2:18" ht="15.75" thickBot="1">
      <c r="B26" s="35"/>
      <c r="C26" s="36"/>
      <c r="D26" s="50"/>
      <c r="E26" s="1"/>
      <c r="F26" s="96" t="s">
        <v>18</v>
      </c>
      <c r="G26" s="97"/>
      <c r="H26" s="97"/>
      <c r="I26" s="66">
        <f>SUM(I18:I25)</f>
        <v>1348.7671232876712</v>
      </c>
      <c r="J26" s="66">
        <f>SUM(J18:J25)</f>
        <v>10000</v>
      </c>
      <c r="K26" s="66"/>
      <c r="L26" s="67">
        <f>SUM(L17:L25)</f>
        <v>1348.767123287671</v>
      </c>
      <c r="M26" s="60"/>
      <c r="N26" s="52">
        <f>SUM(N18:N25)</f>
        <v>10000.000022832604</v>
      </c>
      <c r="O26" s="44"/>
      <c r="P26" s="44"/>
      <c r="Q26" s="44"/>
      <c r="R26" s="4"/>
    </row>
    <row r="27" spans="2:18" ht="15">
      <c r="E27" s="1"/>
      <c r="F27" s="2"/>
      <c r="G27" s="1"/>
      <c r="H27" s="1"/>
      <c r="I27" s="1"/>
      <c r="J27" s="1"/>
      <c r="K27" s="1"/>
      <c r="L27" s="1"/>
      <c r="M27" s="20"/>
      <c r="N27" s="4"/>
      <c r="O27" s="4"/>
      <c r="P27" s="4"/>
      <c r="Q27" s="4"/>
      <c r="R27" s="4"/>
    </row>
    <row r="28" spans="2:18" ht="15">
      <c r="E28" s="1"/>
      <c r="F28" s="1"/>
      <c r="G28" s="1"/>
      <c r="H28" s="1"/>
      <c r="I28" s="1"/>
      <c r="J28" s="1"/>
      <c r="K28" s="1"/>
      <c r="L28" s="1"/>
      <c r="M28" s="20"/>
      <c r="N28" s="4"/>
      <c r="O28" s="4"/>
      <c r="P28" s="4"/>
      <c r="Q28" s="4"/>
      <c r="R28" s="4"/>
    </row>
    <row r="29" spans="2:18" ht="15">
      <c r="E29" s="1"/>
      <c r="F29" s="1"/>
      <c r="G29" s="1"/>
      <c r="H29" s="1"/>
      <c r="I29" s="1"/>
      <c r="J29" s="1"/>
      <c r="K29" s="1"/>
      <c r="L29" s="1"/>
      <c r="M29" s="1"/>
      <c r="N29" s="4"/>
      <c r="O29" s="4"/>
      <c r="P29" s="4"/>
      <c r="Q29" s="4"/>
      <c r="R29" s="4"/>
    </row>
    <row r="30" spans="2:18" ht="15" customHeight="1">
      <c r="E30" s="1"/>
      <c r="F30" s="94" t="s">
        <v>29</v>
      </c>
      <c r="G30" s="94"/>
      <c r="H30" s="94"/>
      <c r="I30" s="94"/>
      <c r="J30" s="94"/>
      <c r="K30" s="94"/>
      <c r="L30" s="94"/>
      <c r="M30" s="1"/>
      <c r="N30" s="61"/>
      <c r="O30" s="61"/>
      <c r="P30" s="61"/>
      <c r="Q30" s="4"/>
      <c r="R30" s="4"/>
    </row>
    <row r="31" spans="2:18" ht="15">
      <c r="E31" s="1"/>
      <c r="F31" s="94"/>
      <c r="G31" s="94"/>
      <c r="H31" s="94"/>
      <c r="I31" s="94"/>
      <c r="J31" s="94"/>
      <c r="K31" s="94"/>
      <c r="L31" s="94"/>
      <c r="M31" s="1"/>
      <c r="N31" s="61"/>
      <c r="O31" s="61"/>
      <c r="P31" s="61"/>
      <c r="Q31" s="4"/>
      <c r="R31" s="4"/>
    </row>
    <row r="32" spans="2:18" ht="15">
      <c r="E32" s="1"/>
      <c r="F32" s="94"/>
      <c r="G32" s="94"/>
      <c r="H32" s="94"/>
      <c r="I32" s="94"/>
      <c r="J32" s="94"/>
      <c r="K32" s="94"/>
      <c r="L32" s="94"/>
      <c r="M32" s="1"/>
      <c r="N32" s="61"/>
      <c r="O32" s="61"/>
      <c r="P32" s="61"/>
      <c r="Q32" s="4"/>
      <c r="R32" s="4"/>
    </row>
    <row r="33" spans="5:18" ht="15">
      <c r="E33" s="1"/>
      <c r="F33" s="2"/>
      <c r="G33" s="1"/>
      <c r="H33" s="1"/>
      <c r="I33" s="1"/>
      <c r="J33" s="1"/>
      <c r="K33" s="1"/>
      <c r="L33" s="1"/>
      <c r="M33" s="1"/>
      <c r="N33" s="4"/>
      <c r="O33" s="4"/>
      <c r="P33" s="4"/>
      <c r="Q33" s="4"/>
      <c r="R33" s="4"/>
    </row>
    <row r="34" spans="5:18" ht="15">
      <c r="E34" s="1"/>
      <c r="F34" s="2"/>
      <c r="G34" s="1"/>
      <c r="H34" s="1"/>
      <c r="I34" s="1"/>
      <c r="J34" s="1"/>
      <c r="K34" s="1"/>
      <c r="L34" s="1"/>
      <c r="M34" s="1"/>
      <c r="N34" s="4"/>
      <c r="O34" s="4"/>
      <c r="P34" s="4"/>
      <c r="Q34" s="4"/>
      <c r="R34" s="4"/>
    </row>
    <row r="35" spans="5:18" ht="15">
      <c r="E35" s="1"/>
      <c r="F35" s="1"/>
      <c r="G35" s="1"/>
      <c r="H35" s="1"/>
      <c r="I35" s="1"/>
      <c r="J35" s="1"/>
      <c r="K35" s="1"/>
      <c r="L35" s="1"/>
      <c r="M35" s="1"/>
      <c r="N35" s="4"/>
      <c r="O35" s="4"/>
      <c r="P35" s="4"/>
      <c r="Q35" s="4"/>
      <c r="R35" s="4"/>
    </row>
    <row r="36" spans="5:18" ht="15">
      <c r="E36" s="1"/>
      <c r="F36" s="2"/>
      <c r="G36" s="1"/>
      <c r="H36" s="1"/>
      <c r="I36" s="1"/>
      <c r="J36" s="1"/>
      <c r="K36" s="1"/>
      <c r="L36" s="1"/>
      <c r="M36" s="1"/>
      <c r="N36" s="4"/>
      <c r="O36" s="4"/>
      <c r="P36" s="4"/>
      <c r="Q36" s="4"/>
      <c r="R36" s="4"/>
    </row>
    <row r="37" spans="5:18" ht="15">
      <c r="E37" s="1"/>
      <c r="F37" s="2"/>
      <c r="G37" s="1"/>
      <c r="H37" s="1"/>
      <c r="I37" s="1"/>
      <c r="J37" s="1"/>
      <c r="K37" s="1"/>
      <c r="L37" s="1"/>
      <c r="M37" s="1"/>
      <c r="N37" s="4"/>
      <c r="O37" s="4"/>
      <c r="P37" s="4"/>
      <c r="Q37" s="4"/>
      <c r="R37" s="4"/>
    </row>
    <row r="38" spans="5:18" ht="15">
      <c r="E38" s="1"/>
      <c r="F38" s="2"/>
      <c r="G38" s="1"/>
      <c r="H38" s="1"/>
      <c r="I38" s="1"/>
      <c r="J38" s="1"/>
      <c r="K38" s="1"/>
      <c r="L38" s="1"/>
      <c r="M38" s="1"/>
      <c r="N38" s="4"/>
      <c r="O38" s="4"/>
      <c r="P38" s="4"/>
      <c r="Q38" s="4"/>
      <c r="R38" s="4"/>
    </row>
    <row r="39" spans="5:18" ht="15">
      <c r="E39" s="1"/>
      <c r="F39" s="2"/>
      <c r="G39" s="1"/>
      <c r="H39" s="1"/>
      <c r="I39" s="1"/>
      <c r="J39" s="1"/>
      <c r="K39" s="1"/>
      <c r="L39" s="1"/>
      <c r="M39" s="1"/>
      <c r="N39" s="4"/>
      <c r="O39" s="4"/>
      <c r="P39" s="4"/>
      <c r="Q39" s="4"/>
      <c r="R39" s="4"/>
    </row>
    <row r="40" spans="5:18" ht="15">
      <c r="E40" s="1"/>
      <c r="F40" s="2"/>
      <c r="G40" s="1"/>
      <c r="H40" s="1"/>
      <c r="I40" s="1"/>
      <c r="J40" s="1"/>
      <c r="K40" s="1"/>
      <c r="L40" s="1"/>
      <c r="M40" s="1"/>
      <c r="N40" s="4"/>
      <c r="O40" s="4"/>
      <c r="P40" s="4"/>
      <c r="Q40" s="4"/>
      <c r="R40" s="4"/>
    </row>
    <row r="41" spans="5:18" ht="15" customHeight="1"/>
    <row r="42" spans="5:18" ht="15" customHeight="1"/>
    <row r="43" spans="5:18" ht="15" customHeight="1"/>
    <row r="44" spans="5:18" ht="15" customHeight="1"/>
    <row r="45" spans="5:18" ht="15" customHeight="1"/>
    <row r="46" spans="5:18" ht="15" customHeight="1"/>
    <row r="47" spans="5:18" ht="15" customHeight="1"/>
  </sheetData>
  <sheetProtection algorithmName="SHA-512" hashValue="z0QrzErvXPJqCko+4DjgGwsWuoJi+15t/ek8yLktxcW6TLIyl4rgeFylNlabQeQufVFddc41hOU1Qw7Ps1mFNQ==" saltValue="7r+yVTwXHuoCNb9JYfJXrg==" spinCount="100000" sheet="1" selectLockedCells="1"/>
  <mergeCells count="7">
    <mergeCell ref="F30:L32"/>
    <mergeCell ref="J9:K9"/>
    <mergeCell ref="J10:K10"/>
    <mergeCell ref="J11:K11"/>
    <mergeCell ref="J12:K12"/>
    <mergeCell ref="J13:K13"/>
    <mergeCell ref="F26:H26"/>
  </mergeCells>
  <pageMargins left="0.39370078740157483" right="0.39370078740157483" top="0.39370078740157483" bottom="0.39370078740157483" header="0" footer="0"/>
  <pageSetup paperSize="9" scale="86" orientation="landscape" horizontalDpi="200"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F077-7D73-4E5A-8541-9DBCB5941ABE}">
  <dimension ref="A1:WVR221"/>
  <sheetViews>
    <sheetView showGridLines="0" zoomScale="70" zoomScaleNormal="70" workbookViewId="0">
      <selection activeCell="F13" sqref="F13"/>
    </sheetView>
  </sheetViews>
  <sheetFormatPr baseColWidth="10" defaultColWidth="0" defaultRowHeight="15"/>
  <cols>
    <col min="1" max="1" width="19.42578125" style="69" customWidth="1"/>
    <col min="2" max="2" width="32.7109375" style="69" customWidth="1"/>
    <col min="3" max="3" width="21.85546875" style="69" customWidth="1"/>
    <col min="4" max="4" width="33.85546875" style="69" customWidth="1"/>
    <col min="5" max="5" width="21.85546875" style="69" customWidth="1"/>
    <col min="6" max="6" width="42.28515625" style="74" customWidth="1"/>
    <col min="7" max="7" width="37.5703125" style="69" customWidth="1"/>
    <col min="8" max="8" width="2.140625" style="69" hidden="1"/>
    <col min="9" max="9" width="9.140625" style="69" hidden="1"/>
    <col min="10" max="10" width="15.28515625" style="69" hidden="1"/>
    <col min="11" max="250" width="9.140625" style="69" hidden="1"/>
    <col min="251" max="251" width="12" style="69" hidden="1"/>
    <col min="252" max="252" width="11.140625" style="69" hidden="1"/>
    <col min="253" max="253" width="12.42578125" style="69" hidden="1"/>
    <col min="254" max="254" width="13.7109375" style="69" hidden="1"/>
    <col min="255" max="255" width="13.28515625" style="69" hidden="1"/>
    <col min="256" max="256" width="13.7109375" style="69" hidden="1"/>
    <col min="257" max="257" width="13.140625" style="69" hidden="1"/>
    <col min="258" max="258" width="12.85546875" style="69" hidden="1"/>
    <col min="259" max="259" width="17.140625" style="69" hidden="1"/>
    <col min="260" max="260" width="33.85546875" style="69" hidden="1"/>
    <col min="261" max="261" width="11.7109375" style="69" hidden="1"/>
    <col min="262" max="262" width="14.140625" style="69" hidden="1"/>
    <col min="263" max="263" width="10.7109375" style="69" hidden="1"/>
    <col min="264" max="264" width="2.140625" style="69" hidden="1"/>
    <col min="265" max="265" width="9.140625" style="69" hidden="1"/>
    <col min="266" max="266" width="15.28515625" style="69" hidden="1"/>
    <col min="267" max="506" width="9.140625" style="69" hidden="1"/>
    <col min="507" max="507" width="12" style="69" hidden="1"/>
    <col min="508" max="508" width="11.140625" style="69" hidden="1"/>
    <col min="509" max="509" width="12.42578125" style="69" hidden="1"/>
    <col min="510" max="510" width="13.7109375" style="69" hidden="1"/>
    <col min="511" max="511" width="13.28515625" style="69" hidden="1"/>
    <col min="512" max="512" width="13.7109375" style="69" hidden="1"/>
    <col min="513" max="513" width="13.140625" style="69" hidden="1"/>
    <col min="514" max="514" width="12.85546875" style="69" hidden="1"/>
    <col min="515" max="515" width="17.140625" style="69" hidden="1"/>
    <col min="516" max="516" width="33.85546875" style="69" hidden="1"/>
    <col min="517" max="517" width="11.7109375" style="69" hidden="1"/>
    <col min="518" max="518" width="14.140625" style="69" hidden="1"/>
    <col min="519" max="519" width="10.7109375" style="69" hidden="1"/>
    <col min="520" max="520" width="2.140625" style="69" hidden="1"/>
    <col min="521" max="521" width="9.140625" style="69" hidden="1"/>
    <col min="522" max="522" width="15.28515625" style="69" hidden="1"/>
    <col min="523" max="762" width="9.140625" style="69" hidden="1"/>
    <col min="763" max="763" width="12" style="69" hidden="1"/>
    <col min="764" max="764" width="11.140625" style="69" hidden="1"/>
    <col min="765" max="765" width="12.42578125" style="69" hidden="1"/>
    <col min="766" max="766" width="13.7109375" style="69" hidden="1"/>
    <col min="767" max="767" width="13.28515625" style="69" hidden="1"/>
    <col min="768" max="768" width="13.7109375" style="69" hidden="1"/>
    <col min="769" max="769" width="13.140625" style="69" hidden="1"/>
    <col min="770" max="770" width="12.85546875" style="69" hidden="1"/>
    <col min="771" max="771" width="17.140625" style="69" hidden="1"/>
    <col min="772" max="772" width="33.85546875" style="69" hidden="1"/>
    <col min="773" max="773" width="11.7109375" style="69" hidden="1"/>
    <col min="774" max="774" width="14.140625" style="69" hidden="1"/>
    <col min="775" max="775" width="10.7109375" style="69" hidden="1"/>
    <col min="776" max="776" width="2.140625" style="69" hidden="1"/>
    <col min="777" max="777" width="9.140625" style="69" hidden="1"/>
    <col min="778" max="778" width="15.28515625" style="69" hidden="1"/>
    <col min="779" max="1018" width="9.140625" style="69" hidden="1"/>
    <col min="1019" max="1019" width="12" style="69" hidden="1"/>
    <col min="1020" max="1020" width="11.140625" style="69" hidden="1"/>
    <col min="1021" max="1021" width="12.42578125" style="69" hidden="1"/>
    <col min="1022" max="1022" width="13.7109375" style="69" hidden="1"/>
    <col min="1023" max="1023" width="13.28515625" style="69" hidden="1"/>
    <col min="1024" max="1024" width="13.7109375" style="69" hidden="1"/>
    <col min="1025" max="1025" width="13.140625" style="69" hidden="1"/>
    <col min="1026" max="1026" width="12.85546875" style="69" hidden="1"/>
    <col min="1027" max="1027" width="17.140625" style="69" hidden="1"/>
    <col min="1028" max="1028" width="33.85546875" style="69" hidden="1"/>
    <col min="1029" max="1029" width="11.7109375" style="69" hidden="1"/>
    <col min="1030" max="1030" width="14.140625" style="69" hidden="1"/>
    <col min="1031" max="1031" width="10.7109375" style="69" hidden="1"/>
    <col min="1032" max="1032" width="2.140625" style="69" hidden="1"/>
    <col min="1033" max="1033" width="9.140625" style="69" hidden="1"/>
    <col min="1034" max="1034" width="15.28515625" style="69" hidden="1"/>
    <col min="1035" max="1274" width="9.140625" style="69" hidden="1"/>
    <col min="1275" max="1275" width="12" style="69" hidden="1"/>
    <col min="1276" max="1276" width="11.140625" style="69" hidden="1"/>
    <col min="1277" max="1277" width="12.42578125" style="69" hidden="1"/>
    <col min="1278" max="1278" width="13.7109375" style="69" hidden="1"/>
    <col min="1279" max="1279" width="13.28515625" style="69" hidden="1"/>
    <col min="1280" max="1280" width="13.7109375" style="69" hidden="1"/>
    <col min="1281" max="1281" width="13.140625" style="69" hidden="1"/>
    <col min="1282" max="1282" width="12.85546875" style="69" hidden="1"/>
    <col min="1283" max="1283" width="17.140625" style="69" hidden="1"/>
    <col min="1284" max="1284" width="33.85546875" style="69" hidden="1"/>
    <col min="1285" max="1285" width="11.7109375" style="69" hidden="1"/>
    <col min="1286" max="1286" width="14.140625" style="69" hidden="1"/>
    <col min="1287" max="1287" width="10.7109375" style="69" hidden="1"/>
    <col min="1288" max="1288" width="2.140625" style="69" hidden="1"/>
    <col min="1289" max="1289" width="9.140625" style="69" hidden="1"/>
    <col min="1290" max="1290" width="15.28515625" style="69" hidden="1"/>
    <col min="1291" max="1530" width="9.140625" style="69" hidden="1"/>
    <col min="1531" max="1531" width="12" style="69" hidden="1"/>
    <col min="1532" max="1532" width="11.140625" style="69" hidden="1"/>
    <col min="1533" max="1533" width="12.42578125" style="69" hidden="1"/>
    <col min="1534" max="1534" width="13.7109375" style="69" hidden="1"/>
    <col min="1535" max="1535" width="13.28515625" style="69" hidden="1"/>
    <col min="1536" max="1536" width="13.7109375" style="69" hidden="1"/>
    <col min="1537" max="1537" width="13.140625" style="69" hidden="1"/>
    <col min="1538" max="1538" width="12.85546875" style="69" hidden="1"/>
    <col min="1539" max="1539" width="17.140625" style="69" hidden="1"/>
    <col min="1540" max="1540" width="33.85546875" style="69" hidden="1"/>
    <col min="1541" max="1541" width="11.7109375" style="69" hidden="1"/>
    <col min="1542" max="1542" width="14.140625" style="69" hidden="1"/>
    <col min="1543" max="1543" width="10.7109375" style="69" hidden="1"/>
    <col min="1544" max="1544" width="2.140625" style="69" hidden="1"/>
    <col min="1545" max="1545" width="9.140625" style="69" hidden="1"/>
    <col min="1546" max="1546" width="15.28515625" style="69" hidden="1"/>
    <col min="1547" max="1786" width="9.140625" style="69" hidden="1"/>
    <col min="1787" max="1787" width="12" style="69" hidden="1"/>
    <col min="1788" max="1788" width="11.140625" style="69" hidden="1"/>
    <col min="1789" max="1789" width="12.42578125" style="69" hidden="1"/>
    <col min="1790" max="1790" width="13.7109375" style="69" hidden="1"/>
    <col min="1791" max="1791" width="13.28515625" style="69" hidden="1"/>
    <col min="1792" max="1792" width="13.7109375" style="69" hidden="1"/>
    <col min="1793" max="1793" width="13.140625" style="69" hidden="1"/>
    <col min="1794" max="1794" width="12.85546875" style="69" hidden="1"/>
    <col min="1795" max="1795" width="17.140625" style="69" hidden="1"/>
    <col min="1796" max="1796" width="33.85546875" style="69" hidden="1"/>
    <col min="1797" max="1797" width="11.7109375" style="69" hidden="1"/>
    <col min="1798" max="1798" width="14.140625" style="69" hidden="1"/>
    <col min="1799" max="1799" width="10.7109375" style="69" hidden="1"/>
    <col min="1800" max="1800" width="2.140625" style="69" hidden="1"/>
    <col min="1801" max="1801" width="9.140625" style="69" hidden="1"/>
    <col min="1802" max="1802" width="15.28515625" style="69" hidden="1"/>
    <col min="1803" max="2042" width="9.140625" style="69" hidden="1"/>
    <col min="2043" max="2043" width="12" style="69" hidden="1"/>
    <col min="2044" max="2044" width="11.140625" style="69" hidden="1"/>
    <col min="2045" max="2045" width="12.42578125" style="69" hidden="1"/>
    <col min="2046" max="2046" width="13.7109375" style="69" hidden="1"/>
    <col min="2047" max="2047" width="13.28515625" style="69" hidden="1"/>
    <col min="2048" max="2048" width="13.7109375" style="69" hidden="1"/>
    <col min="2049" max="2049" width="13.140625" style="69" hidden="1"/>
    <col min="2050" max="2050" width="12.85546875" style="69" hidden="1"/>
    <col min="2051" max="2051" width="17.140625" style="69" hidden="1"/>
    <col min="2052" max="2052" width="33.85546875" style="69" hidden="1"/>
    <col min="2053" max="2053" width="11.7109375" style="69" hidden="1"/>
    <col min="2054" max="2054" width="14.140625" style="69" hidden="1"/>
    <col min="2055" max="2055" width="10.7109375" style="69" hidden="1"/>
    <col min="2056" max="2056" width="2.140625" style="69" hidden="1"/>
    <col min="2057" max="2057" width="9.140625" style="69" hidden="1"/>
    <col min="2058" max="2058" width="15.28515625" style="69" hidden="1"/>
    <col min="2059" max="2298" width="9.140625" style="69" hidden="1"/>
    <col min="2299" max="2299" width="12" style="69" hidden="1"/>
    <col min="2300" max="2300" width="11.140625" style="69" hidden="1"/>
    <col min="2301" max="2301" width="12.42578125" style="69" hidden="1"/>
    <col min="2302" max="2302" width="13.7109375" style="69" hidden="1"/>
    <col min="2303" max="2303" width="13.28515625" style="69" hidden="1"/>
    <col min="2304" max="2304" width="13.7109375" style="69" hidden="1"/>
    <col min="2305" max="2305" width="13.140625" style="69" hidden="1"/>
    <col min="2306" max="2306" width="12.85546875" style="69" hidden="1"/>
    <col min="2307" max="2307" width="17.140625" style="69" hidden="1"/>
    <col min="2308" max="2308" width="33.85546875" style="69" hidden="1"/>
    <col min="2309" max="2309" width="11.7109375" style="69" hidden="1"/>
    <col min="2310" max="2310" width="14.140625" style="69" hidden="1"/>
    <col min="2311" max="2311" width="10.7109375" style="69" hidden="1"/>
    <col min="2312" max="2312" width="2.140625" style="69" hidden="1"/>
    <col min="2313" max="2313" width="9.140625" style="69" hidden="1"/>
    <col min="2314" max="2314" width="15.28515625" style="69" hidden="1"/>
    <col min="2315" max="2554" width="9.140625" style="69" hidden="1"/>
    <col min="2555" max="2555" width="12" style="69" hidden="1"/>
    <col min="2556" max="2556" width="11.140625" style="69" hidden="1"/>
    <col min="2557" max="2557" width="12.42578125" style="69" hidden="1"/>
    <col min="2558" max="2558" width="13.7109375" style="69" hidden="1"/>
    <col min="2559" max="2559" width="13.28515625" style="69" hidden="1"/>
    <col min="2560" max="2560" width="13.7109375" style="69" hidden="1"/>
    <col min="2561" max="2561" width="13.140625" style="69" hidden="1"/>
    <col min="2562" max="2562" width="12.85546875" style="69" hidden="1"/>
    <col min="2563" max="2563" width="17.140625" style="69" hidden="1"/>
    <col min="2564" max="2564" width="33.85546875" style="69" hidden="1"/>
    <col min="2565" max="2565" width="11.7109375" style="69" hidden="1"/>
    <col min="2566" max="2566" width="14.140625" style="69" hidden="1"/>
    <col min="2567" max="2567" width="10.7109375" style="69" hidden="1"/>
    <col min="2568" max="2568" width="2.140625" style="69" hidden="1"/>
    <col min="2569" max="2569" width="9.140625" style="69" hidden="1"/>
    <col min="2570" max="2570" width="15.28515625" style="69" hidden="1"/>
    <col min="2571" max="2810" width="9.140625" style="69" hidden="1"/>
    <col min="2811" max="2811" width="12" style="69" hidden="1"/>
    <col min="2812" max="2812" width="11.140625" style="69" hidden="1"/>
    <col min="2813" max="2813" width="12.42578125" style="69" hidden="1"/>
    <col min="2814" max="2814" width="13.7109375" style="69" hidden="1"/>
    <col min="2815" max="2815" width="13.28515625" style="69" hidden="1"/>
    <col min="2816" max="2816" width="13.7109375" style="69" hidden="1"/>
    <col min="2817" max="2817" width="13.140625" style="69" hidden="1"/>
    <col min="2818" max="2818" width="12.85546875" style="69" hidden="1"/>
    <col min="2819" max="2819" width="17.140625" style="69" hidden="1"/>
    <col min="2820" max="2820" width="33.85546875" style="69" hidden="1"/>
    <col min="2821" max="2821" width="11.7109375" style="69" hidden="1"/>
    <col min="2822" max="2822" width="14.140625" style="69" hidden="1"/>
    <col min="2823" max="2823" width="10.7109375" style="69" hidden="1"/>
    <col min="2824" max="2824" width="2.140625" style="69" hidden="1"/>
    <col min="2825" max="2825" width="9.140625" style="69" hidden="1"/>
    <col min="2826" max="2826" width="15.28515625" style="69" hidden="1"/>
    <col min="2827" max="3066" width="9.140625" style="69" hidden="1"/>
    <col min="3067" max="3067" width="12" style="69" hidden="1"/>
    <col min="3068" max="3068" width="11.140625" style="69" hidden="1"/>
    <col min="3069" max="3069" width="12.42578125" style="69" hidden="1"/>
    <col min="3070" max="3070" width="13.7109375" style="69" hidden="1"/>
    <col min="3071" max="3071" width="13.28515625" style="69" hidden="1"/>
    <col min="3072" max="3072" width="13.7109375" style="69" hidden="1"/>
    <col min="3073" max="3073" width="13.140625" style="69" hidden="1"/>
    <col min="3074" max="3074" width="12.85546875" style="69" hidden="1"/>
    <col min="3075" max="3075" width="17.140625" style="69" hidden="1"/>
    <col min="3076" max="3076" width="33.85546875" style="69" hidden="1"/>
    <col min="3077" max="3077" width="11.7109375" style="69" hidden="1"/>
    <col min="3078" max="3078" width="14.140625" style="69" hidden="1"/>
    <col min="3079" max="3079" width="10.7109375" style="69" hidden="1"/>
    <col min="3080" max="3080" width="2.140625" style="69" hidden="1"/>
    <col min="3081" max="3081" width="9.140625" style="69" hidden="1"/>
    <col min="3082" max="3082" width="15.28515625" style="69" hidden="1"/>
    <col min="3083" max="3322" width="9.140625" style="69" hidden="1"/>
    <col min="3323" max="3323" width="12" style="69" hidden="1"/>
    <col min="3324" max="3324" width="11.140625" style="69" hidden="1"/>
    <col min="3325" max="3325" width="12.42578125" style="69" hidden="1"/>
    <col min="3326" max="3326" width="13.7109375" style="69" hidden="1"/>
    <col min="3327" max="3327" width="13.28515625" style="69" hidden="1"/>
    <col min="3328" max="3328" width="13.7109375" style="69" hidden="1"/>
    <col min="3329" max="3329" width="13.140625" style="69" hidden="1"/>
    <col min="3330" max="3330" width="12.85546875" style="69" hidden="1"/>
    <col min="3331" max="3331" width="17.140625" style="69" hidden="1"/>
    <col min="3332" max="3332" width="33.85546875" style="69" hidden="1"/>
    <col min="3333" max="3333" width="11.7109375" style="69" hidden="1"/>
    <col min="3334" max="3334" width="14.140625" style="69" hidden="1"/>
    <col min="3335" max="3335" width="10.7109375" style="69" hidden="1"/>
    <col min="3336" max="3336" width="2.140625" style="69" hidden="1"/>
    <col min="3337" max="3337" width="9.140625" style="69" hidden="1"/>
    <col min="3338" max="3338" width="15.28515625" style="69" hidden="1"/>
    <col min="3339" max="3578" width="9.140625" style="69" hidden="1"/>
    <col min="3579" max="3579" width="12" style="69" hidden="1"/>
    <col min="3580" max="3580" width="11.140625" style="69" hidden="1"/>
    <col min="3581" max="3581" width="12.42578125" style="69" hidden="1"/>
    <col min="3582" max="3582" width="13.7109375" style="69" hidden="1"/>
    <col min="3583" max="3583" width="13.28515625" style="69" hidden="1"/>
    <col min="3584" max="3584" width="13.7109375" style="69" hidden="1"/>
    <col min="3585" max="3585" width="13.140625" style="69" hidden="1"/>
    <col min="3586" max="3586" width="12.85546875" style="69" hidden="1"/>
    <col min="3587" max="3587" width="17.140625" style="69" hidden="1"/>
    <col min="3588" max="3588" width="33.85546875" style="69" hidden="1"/>
    <col min="3589" max="3589" width="11.7109375" style="69" hidden="1"/>
    <col min="3590" max="3590" width="14.140625" style="69" hidden="1"/>
    <col min="3591" max="3591" width="10.7109375" style="69" hidden="1"/>
    <col min="3592" max="3592" width="2.140625" style="69" hidden="1"/>
    <col min="3593" max="3593" width="9.140625" style="69" hidden="1"/>
    <col min="3594" max="3594" width="15.28515625" style="69" hidden="1"/>
    <col min="3595" max="3834" width="9.140625" style="69" hidden="1"/>
    <col min="3835" max="3835" width="12" style="69" hidden="1"/>
    <col min="3836" max="3836" width="11.140625" style="69" hidden="1"/>
    <col min="3837" max="3837" width="12.42578125" style="69" hidden="1"/>
    <col min="3838" max="3838" width="13.7109375" style="69" hidden="1"/>
    <col min="3839" max="3839" width="13.28515625" style="69" hidden="1"/>
    <col min="3840" max="3840" width="13.7109375" style="69" hidden="1"/>
    <col min="3841" max="3841" width="13.140625" style="69" hidden="1"/>
    <col min="3842" max="3842" width="12.85546875" style="69" hidden="1"/>
    <col min="3843" max="3843" width="17.140625" style="69" hidden="1"/>
    <col min="3844" max="3844" width="33.85546875" style="69" hidden="1"/>
    <col min="3845" max="3845" width="11.7109375" style="69" hidden="1"/>
    <col min="3846" max="3846" width="14.140625" style="69" hidden="1"/>
    <col min="3847" max="3847" width="10.7109375" style="69" hidden="1"/>
    <col min="3848" max="3848" width="2.140625" style="69" hidden="1"/>
    <col min="3849" max="3849" width="9.140625" style="69" hidden="1"/>
    <col min="3850" max="3850" width="15.28515625" style="69" hidden="1"/>
    <col min="3851" max="4090" width="9.140625" style="69" hidden="1"/>
    <col min="4091" max="4091" width="12" style="69" hidden="1"/>
    <col min="4092" max="4092" width="11.140625" style="69" hidden="1"/>
    <col min="4093" max="4093" width="12.42578125" style="69" hidden="1"/>
    <col min="4094" max="4094" width="13.7109375" style="69" hidden="1"/>
    <col min="4095" max="4095" width="13.28515625" style="69" hidden="1"/>
    <col min="4096" max="4096" width="13.7109375" style="69" hidden="1"/>
    <col min="4097" max="4097" width="13.140625" style="69" hidden="1"/>
    <col min="4098" max="4098" width="12.85546875" style="69" hidden="1"/>
    <col min="4099" max="4099" width="17.140625" style="69" hidden="1"/>
    <col min="4100" max="4100" width="33.85546875" style="69" hidden="1"/>
    <col min="4101" max="4101" width="11.7109375" style="69" hidden="1"/>
    <col min="4102" max="4102" width="14.140625" style="69" hidden="1"/>
    <col min="4103" max="4103" width="10.7109375" style="69" hidden="1"/>
    <col min="4104" max="4104" width="2.140625" style="69" hidden="1"/>
    <col min="4105" max="4105" width="9.140625" style="69" hidden="1"/>
    <col min="4106" max="4106" width="15.28515625" style="69" hidden="1"/>
    <col min="4107" max="4346" width="9.140625" style="69" hidden="1"/>
    <col min="4347" max="4347" width="12" style="69" hidden="1"/>
    <col min="4348" max="4348" width="11.140625" style="69" hidden="1"/>
    <col min="4349" max="4349" width="12.42578125" style="69" hidden="1"/>
    <col min="4350" max="4350" width="13.7109375" style="69" hidden="1"/>
    <col min="4351" max="4351" width="13.28515625" style="69" hidden="1"/>
    <col min="4352" max="4352" width="13.7109375" style="69" hidden="1"/>
    <col min="4353" max="4353" width="13.140625" style="69" hidden="1"/>
    <col min="4354" max="4354" width="12.85546875" style="69" hidden="1"/>
    <col min="4355" max="4355" width="17.140625" style="69" hidden="1"/>
    <col min="4356" max="4356" width="33.85546875" style="69" hidden="1"/>
    <col min="4357" max="4357" width="11.7109375" style="69" hidden="1"/>
    <col min="4358" max="4358" width="14.140625" style="69" hidden="1"/>
    <col min="4359" max="4359" width="10.7109375" style="69" hidden="1"/>
    <col min="4360" max="4360" width="2.140625" style="69" hidden="1"/>
    <col min="4361" max="4361" width="9.140625" style="69" hidden="1"/>
    <col min="4362" max="4362" width="15.28515625" style="69" hidden="1"/>
    <col min="4363" max="4602" width="9.140625" style="69" hidden="1"/>
    <col min="4603" max="4603" width="12" style="69" hidden="1"/>
    <col min="4604" max="4604" width="11.140625" style="69" hidden="1"/>
    <col min="4605" max="4605" width="12.42578125" style="69" hidden="1"/>
    <col min="4606" max="4606" width="13.7109375" style="69" hidden="1"/>
    <col min="4607" max="4607" width="13.28515625" style="69" hidden="1"/>
    <col min="4608" max="4608" width="13.7109375" style="69" hidden="1"/>
    <col min="4609" max="4609" width="13.140625" style="69" hidden="1"/>
    <col min="4610" max="4610" width="12.85546875" style="69" hidden="1"/>
    <col min="4611" max="4611" width="17.140625" style="69" hidden="1"/>
    <col min="4612" max="4612" width="33.85546875" style="69" hidden="1"/>
    <col min="4613" max="4613" width="11.7109375" style="69" hidden="1"/>
    <col min="4614" max="4614" width="14.140625" style="69" hidden="1"/>
    <col min="4615" max="4615" width="10.7109375" style="69" hidden="1"/>
    <col min="4616" max="4616" width="2.140625" style="69" hidden="1"/>
    <col min="4617" max="4617" width="9.140625" style="69" hidden="1"/>
    <col min="4618" max="4618" width="15.28515625" style="69" hidden="1"/>
    <col min="4619" max="4858" width="9.140625" style="69" hidden="1"/>
    <col min="4859" max="4859" width="12" style="69" hidden="1"/>
    <col min="4860" max="4860" width="11.140625" style="69" hidden="1"/>
    <col min="4861" max="4861" width="12.42578125" style="69" hidden="1"/>
    <col min="4862" max="4862" width="13.7109375" style="69" hidden="1"/>
    <col min="4863" max="4863" width="13.28515625" style="69" hidden="1"/>
    <col min="4864" max="4864" width="13.7109375" style="69" hidden="1"/>
    <col min="4865" max="4865" width="13.140625" style="69" hidden="1"/>
    <col min="4866" max="4866" width="12.85546875" style="69" hidden="1"/>
    <col min="4867" max="4867" width="17.140625" style="69" hidden="1"/>
    <col min="4868" max="4868" width="33.85546875" style="69" hidden="1"/>
    <col min="4869" max="4869" width="11.7109375" style="69" hidden="1"/>
    <col min="4870" max="4870" width="14.140625" style="69" hidden="1"/>
    <col min="4871" max="4871" width="10.7109375" style="69" hidden="1"/>
    <col min="4872" max="4872" width="2.140625" style="69" hidden="1"/>
    <col min="4873" max="4873" width="9.140625" style="69" hidden="1"/>
    <col min="4874" max="4874" width="15.28515625" style="69" hidden="1"/>
    <col min="4875" max="5114" width="9.140625" style="69" hidden="1"/>
    <col min="5115" max="5115" width="12" style="69" hidden="1"/>
    <col min="5116" max="5116" width="11.140625" style="69" hidden="1"/>
    <col min="5117" max="5117" width="12.42578125" style="69" hidden="1"/>
    <col min="5118" max="5118" width="13.7109375" style="69" hidden="1"/>
    <col min="5119" max="5119" width="13.28515625" style="69" hidden="1"/>
    <col min="5120" max="5120" width="13.7109375" style="69" hidden="1"/>
    <col min="5121" max="5121" width="13.140625" style="69" hidden="1"/>
    <col min="5122" max="5122" width="12.85546875" style="69" hidden="1"/>
    <col min="5123" max="5123" width="17.140625" style="69" hidden="1"/>
    <col min="5124" max="5124" width="33.85546875" style="69" hidden="1"/>
    <col min="5125" max="5125" width="11.7109375" style="69" hidden="1"/>
    <col min="5126" max="5126" width="14.140625" style="69" hidden="1"/>
    <col min="5127" max="5127" width="10.7109375" style="69" hidden="1"/>
    <col min="5128" max="5128" width="2.140625" style="69" hidden="1"/>
    <col min="5129" max="5129" width="9.140625" style="69" hidden="1"/>
    <col min="5130" max="5130" width="15.28515625" style="69" hidden="1"/>
    <col min="5131" max="5370" width="9.140625" style="69" hidden="1"/>
    <col min="5371" max="5371" width="12" style="69" hidden="1"/>
    <col min="5372" max="5372" width="11.140625" style="69" hidden="1"/>
    <col min="5373" max="5373" width="12.42578125" style="69" hidden="1"/>
    <col min="5374" max="5374" width="13.7109375" style="69" hidden="1"/>
    <col min="5375" max="5375" width="13.28515625" style="69" hidden="1"/>
    <col min="5376" max="5376" width="13.7109375" style="69" hidden="1"/>
    <col min="5377" max="5377" width="13.140625" style="69" hidden="1"/>
    <col min="5378" max="5378" width="12.85546875" style="69" hidden="1"/>
    <col min="5379" max="5379" width="17.140625" style="69" hidden="1"/>
    <col min="5380" max="5380" width="33.85546875" style="69" hidden="1"/>
    <col min="5381" max="5381" width="11.7109375" style="69" hidden="1"/>
    <col min="5382" max="5382" width="14.140625" style="69" hidden="1"/>
    <col min="5383" max="5383" width="10.7109375" style="69" hidden="1"/>
    <col min="5384" max="5384" width="2.140625" style="69" hidden="1"/>
    <col min="5385" max="5385" width="9.140625" style="69" hidden="1"/>
    <col min="5386" max="5386" width="15.28515625" style="69" hidden="1"/>
    <col min="5387" max="5626" width="9.140625" style="69" hidden="1"/>
    <col min="5627" max="5627" width="12" style="69" hidden="1"/>
    <col min="5628" max="5628" width="11.140625" style="69" hidden="1"/>
    <col min="5629" max="5629" width="12.42578125" style="69" hidden="1"/>
    <col min="5630" max="5630" width="13.7109375" style="69" hidden="1"/>
    <col min="5631" max="5631" width="13.28515625" style="69" hidden="1"/>
    <col min="5632" max="5632" width="13.7109375" style="69" hidden="1"/>
    <col min="5633" max="5633" width="13.140625" style="69" hidden="1"/>
    <col min="5634" max="5634" width="12.85546875" style="69" hidden="1"/>
    <col min="5635" max="5635" width="17.140625" style="69" hidden="1"/>
    <col min="5636" max="5636" width="33.85546875" style="69" hidden="1"/>
    <col min="5637" max="5637" width="11.7109375" style="69" hidden="1"/>
    <col min="5638" max="5638" width="14.140625" style="69" hidden="1"/>
    <col min="5639" max="5639" width="10.7109375" style="69" hidden="1"/>
    <col min="5640" max="5640" width="2.140625" style="69" hidden="1"/>
    <col min="5641" max="5641" width="9.140625" style="69" hidden="1"/>
    <col min="5642" max="5642" width="15.28515625" style="69" hidden="1"/>
    <col min="5643" max="5882" width="9.140625" style="69" hidden="1"/>
    <col min="5883" max="5883" width="12" style="69" hidden="1"/>
    <col min="5884" max="5884" width="11.140625" style="69" hidden="1"/>
    <col min="5885" max="5885" width="12.42578125" style="69" hidden="1"/>
    <col min="5886" max="5886" width="13.7109375" style="69" hidden="1"/>
    <col min="5887" max="5887" width="13.28515625" style="69" hidden="1"/>
    <col min="5888" max="5888" width="13.7109375" style="69" hidden="1"/>
    <col min="5889" max="5889" width="13.140625" style="69" hidden="1"/>
    <col min="5890" max="5890" width="12.85546875" style="69" hidden="1"/>
    <col min="5891" max="5891" width="17.140625" style="69" hidden="1"/>
    <col min="5892" max="5892" width="33.85546875" style="69" hidden="1"/>
    <col min="5893" max="5893" width="11.7109375" style="69" hidden="1"/>
    <col min="5894" max="5894" width="14.140625" style="69" hidden="1"/>
    <col min="5895" max="5895" width="10.7109375" style="69" hidden="1"/>
    <col min="5896" max="5896" width="2.140625" style="69" hidden="1"/>
    <col min="5897" max="5897" width="9.140625" style="69" hidden="1"/>
    <col min="5898" max="5898" width="15.28515625" style="69" hidden="1"/>
    <col min="5899" max="6138" width="9.140625" style="69" hidden="1"/>
    <col min="6139" max="6139" width="12" style="69" hidden="1"/>
    <col min="6140" max="6140" width="11.140625" style="69" hidden="1"/>
    <col min="6141" max="6141" width="12.42578125" style="69" hidden="1"/>
    <col min="6142" max="6142" width="13.7109375" style="69" hidden="1"/>
    <col min="6143" max="6143" width="13.28515625" style="69" hidden="1"/>
    <col min="6144" max="6144" width="13.7109375" style="69" hidden="1"/>
    <col min="6145" max="6145" width="13.140625" style="69" hidden="1"/>
    <col min="6146" max="6146" width="12.85546875" style="69" hidden="1"/>
    <col min="6147" max="6147" width="17.140625" style="69" hidden="1"/>
    <col min="6148" max="6148" width="33.85546875" style="69" hidden="1"/>
    <col min="6149" max="6149" width="11.7109375" style="69" hidden="1"/>
    <col min="6150" max="6150" width="14.140625" style="69" hidden="1"/>
    <col min="6151" max="6151" width="10.7109375" style="69" hidden="1"/>
    <col min="6152" max="6152" width="2.140625" style="69" hidden="1"/>
    <col min="6153" max="6153" width="9.140625" style="69" hidden="1"/>
    <col min="6154" max="6154" width="15.28515625" style="69" hidden="1"/>
    <col min="6155" max="6394" width="9.140625" style="69" hidden="1"/>
    <col min="6395" max="6395" width="12" style="69" hidden="1"/>
    <col min="6396" max="6396" width="11.140625" style="69" hidden="1"/>
    <col min="6397" max="6397" width="12.42578125" style="69" hidden="1"/>
    <col min="6398" max="6398" width="13.7109375" style="69" hidden="1"/>
    <col min="6399" max="6399" width="13.28515625" style="69" hidden="1"/>
    <col min="6400" max="6400" width="13.7109375" style="69" hidden="1"/>
    <col min="6401" max="6401" width="13.140625" style="69" hidden="1"/>
    <col min="6402" max="6402" width="12.85546875" style="69" hidden="1"/>
    <col min="6403" max="6403" width="17.140625" style="69" hidden="1"/>
    <col min="6404" max="6404" width="33.85546875" style="69" hidden="1"/>
    <col min="6405" max="6405" width="11.7109375" style="69" hidden="1"/>
    <col min="6406" max="6406" width="14.140625" style="69" hidden="1"/>
    <col min="6407" max="6407" width="10.7109375" style="69" hidden="1"/>
    <col min="6408" max="6408" width="2.140625" style="69" hidden="1"/>
    <col min="6409" max="6409" width="9.140625" style="69" hidden="1"/>
    <col min="6410" max="6410" width="15.28515625" style="69" hidden="1"/>
    <col min="6411" max="6650" width="9.140625" style="69" hidden="1"/>
    <col min="6651" max="6651" width="12" style="69" hidden="1"/>
    <col min="6652" max="6652" width="11.140625" style="69" hidden="1"/>
    <col min="6653" max="6653" width="12.42578125" style="69" hidden="1"/>
    <col min="6654" max="6654" width="13.7109375" style="69" hidden="1"/>
    <col min="6655" max="6655" width="13.28515625" style="69" hidden="1"/>
    <col min="6656" max="6656" width="13.7109375" style="69" hidden="1"/>
    <col min="6657" max="6657" width="13.140625" style="69" hidden="1"/>
    <col min="6658" max="6658" width="12.85546875" style="69" hidden="1"/>
    <col min="6659" max="6659" width="17.140625" style="69" hidden="1"/>
    <col min="6660" max="6660" width="33.85546875" style="69" hidden="1"/>
    <col min="6661" max="6661" width="11.7109375" style="69" hidden="1"/>
    <col min="6662" max="6662" width="14.140625" style="69" hidden="1"/>
    <col min="6663" max="6663" width="10.7109375" style="69" hidden="1"/>
    <col min="6664" max="6664" width="2.140625" style="69" hidden="1"/>
    <col min="6665" max="6665" width="9.140625" style="69" hidden="1"/>
    <col min="6666" max="6666" width="15.28515625" style="69" hidden="1"/>
    <col min="6667" max="6906" width="9.140625" style="69" hidden="1"/>
    <col min="6907" max="6907" width="12" style="69" hidden="1"/>
    <col min="6908" max="6908" width="11.140625" style="69" hidden="1"/>
    <col min="6909" max="6909" width="12.42578125" style="69" hidden="1"/>
    <col min="6910" max="6910" width="13.7109375" style="69" hidden="1"/>
    <col min="6911" max="6911" width="13.28515625" style="69" hidden="1"/>
    <col min="6912" max="6912" width="13.7109375" style="69" hidden="1"/>
    <col min="6913" max="6913" width="13.140625" style="69" hidden="1"/>
    <col min="6914" max="6914" width="12.85546875" style="69" hidden="1"/>
    <col min="6915" max="6915" width="17.140625" style="69" hidden="1"/>
    <col min="6916" max="6916" width="33.85546875" style="69" hidden="1"/>
    <col min="6917" max="6917" width="11.7109375" style="69" hidden="1"/>
    <col min="6918" max="6918" width="14.140625" style="69" hidden="1"/>
    <col min="6919" max="6919" width="10.7109375" style="69" hidden="1"/>
    <col min="6920" max="6920" width="2.140625" style="69" hidden="1"/>
    <col min="6921" max="6921" width="9.140625" style="69" hidden="1"/>
    <col min="6922" max="6922" width="15.28515625" style="69" hidden="1"/>
    <col min="6923" max="7162" width="9.140625" style="69" hidden="1"/>
    <col min="7163" max="7163" width="12" style="69" hidden="1"/>
    <col min="7164" max="7164" width="11.140625" style="69" hidden="1"/>
    <col min="7165" max="7165" width="12.42578125" style="69" hidden="1"/>
    <col min="7166" max="7166" width="13.7109375" style="69" hidden="1"/>
    <col min="7167" max="7167" width="13.28515625" style="69" hidden="1"/>
    <col min="7168" max="7168" width="13.7109375" style="69" hidden="1"/>
    <col min="7169" max="7169" width="13.140625" style="69" hidden="1"/>
    <col min="7170" max="7170" width="12.85546875" style="69" hidden="1"/>
    <col min="7171" max="7171" width="17.140625" style="69" hidden="1"/>
    <col min="7172" max="7172" width="33.85546875" style="69" hidden="1"/>
    <col min="7173" max="7173" width="11.7109375" style="69" hidden="1"/>
    <col min="7174" max="7174" width="14.140625" style="69" hidden="1"/>
    <col min="7175" max="7175" width="10.7109375" style="69" hidden="1"/>
    <col min="7176" max="7176" width="2.140625" style="69" hidden="1"/>
    <col min="7177" max="7177" width="9.140625" style="69" hidden="1"/>
    <col min="7178" max="7178" width="15.28515625" style="69" hidden="1"/>
    <col min="7179" max="7418" width="9.140625" style="69" hidden="1"/>
    <col min="7419" max="7419" width="12" style="69" hidden="1"/>
    <col min="7420" max="7420" width="11.140625" style="69" hidden="1"/>
    <col min="7421" max="7421" width="12.42578125" style="69" hidden="1"/>
    <col min="7422" max="7422" width="13.7109375" style="69" hidden="1"/>
    <col min="7423" max="7423" width="13.28515625" style="69" hidden="1"/>
    <col min="7424" max="7424" width="13.7109375" style="69" hidden="1"/>
    <col min="7425" max="7425" width="13.140625" style="69" hidden="1"/>
    <col min="7426" max="7426" width="12.85546875" style="69" hidden="1"/>
    <col min="7427" max="7427" width="17.140625" style="69" hidden="1"/>
    <col min="7428" max="7428" width="33.85546875" style="69" hidden="1"/>
    <col min="7429" max="7429" width="11.7109375" style="69" hidden="1"/>
    <col min="7430" max="7430" width="14.140625" style="69" hidden="1"/>
    <col min="7431" max="7431" width="10.7109375" style="69" hidden="1"/>
    <col min="7432" max="7432" width="2.140625" style="69" hidden="1"/>
    <col min="7433" max="7433" width="9.140625" style="69" hidden="1"/>
    <col min="7434" max="7434" width="15.28515625" style="69" hidden="1"/>
    <col min="7435" max="7674" width="9.140625" style="69" hidden="1"/>
    <col min="7675" max="7675" width="12" style="69" hidden="1"/>
    <col min="7676" max="7676" width="11.140625" style="69" hidden="1"/>
    <col min="7677" max="7677" width="12.42578125" style="69" hidden="1"/>
    <col min="7678" max="7678" width="13.7109375" style="69" hidden="1"/>
    <col min="7679" max="7679" width="13.28515625" style="69" hidden="1"/>
    <col min="7680" max="7680" width="13.7109375" style="69" hidden="1"/>
    <col min="7681" max="7681" width="13.140625" style="69" hidden="1"/>
    <col min="7682" max="7682" width="12.85546875" style="69" hidden="1"/>
    <col min="7683" max="7683" width="17.140625" style="69" hidden="1"/>
    <col min="7684" max="7684" width="33.85546875" style="69" hidden="1"/>
    <col min="7685" max="7685" width="11.7109375" style="69" hidden="1"/>
    <col min="7686" max="7686" width="14.140625" style="69" hidden="1"/>
    <col min="7687" max="7687" width="10.7109375" style="69" hidden="1"/>
    <col min="7688" max="7688" width="2.140625" style="69" hidden="1"/>
    <col min="7689" max="7689" width="9.140625" style="69" hidden="1"/>
    <col min="7690" max="7690" width="15.28515625" style="69" hidden="1"/>
    <col min="7691" max="7930" width="9.140625" style="69" hidden="1"/>
    <col min="7931" max="7931" width="12" style="69" hidden="1"/>
    <col min="7932" max="7932" width="11.140625" style="69" hidden="1"/>
    <col min="7933" max="7933" width="12.42578125" style="69" hidden="1"/>
    <col min="7934" max="7934" width="13.7109375" style="69" hidden="1"/>
    <col min="7935" max="7935" width="13.28515625" style="69" hidden="1"/>
    <col min="7936" max="7936" width="13.7109375" style="69" hidden="1"/>
    <col min="7937" max="7937" width="13.140625" style="69" hidden="1"/>
    <col min="7938" max="7938" width="12.85546875" style="69" hidden="1"/>
    <col min="7939" max="7939" width="17.140625" style="69" hidden="1"/>
    <col min="7940" max="7940" width="33.85546875" style="69" hidden="1"/>
    <col min="7941" max="7941" width="11.7109375" style="69" hidden="1"/>
    <col min="7942" max="7942" width="14.140625" style="69" hidden="1"/>
    <col min="7943" max="7943" width="10.7109375" style="69" hidden="1"/>
    <col min="7944" max="7944" width="2.140625" style="69" hidden="1"/>
    <col min="7945" max="7945" width="9.140625" style="69" hidden="1"/>
    <col min="7946" max="7946" width="15.28515625" style="69" hidden="1"/>
    <col min="7947" max="8186" width="9.140625" style="69" hidden="1"/>
    <col min="8187" max="8187" width="12" style="69" hidden="1"/>
    <col min="8188" max="8188" width="11.140625" style="69" hidden="1"/>
    <col min="8189" max="8189" width="12.42578125" style="69" hidden="1"/>
    <col min="8190" max="8190" width="13.7109375" style="69" hidden="1"/>
    <col min="8191" max="8191" width="13.28515625" style="69" hidden="1"/>
    <col min="8192" max="8192" width="13.7109375" style="69" hidden="1"/>
    <col min="8193" max="8193" width="13.140625" style="69" hidden="1"/>
    <col min="8194" max="8194" width="12.85546875" style="69" hidden="1"/>
    <col min="8195" max="8195" width="17.140625" style="69" hidden="1"/>
    <col min="8196" max="8196" width="33.85546875" style="69" hidden="1"/>
    <col min="8197" max="8197" width="11.7109375" style="69" hidden="1"/>
    <col min="8198" max="8198" width="14.140625" style="69" hidden="1"/>
    <col min="8199" max="8199" width="10.7109375" style="69" hidden="1"/>
    <col min="8200" max="8200" width="2.140625" style="69" hidden="1"/>
    <col min="8201" max="8201" width="9.140625" style="69" hidden="1"/>
    <col min="8202" max="8202" width="15.28515625" style="69" hidden="1"/>
    <col min="8203" max="8442" width="9.140625" style="69" hidden="1"/>
    <col min="8443" max="8443" width="12" style="69" hidden="1"/>
    <col min="8444" max="8444" width="11.140625" style="69" hidden="1"/>
    <col min="8445" max="8445" width="12.42578125" style="69" hidden="1"/>
    <col min="8446" max="8446" width="13.7109375" style="69" hidden="1"/>
    <col min="8447" max="8447" width="13.28515625" style="69" hidden="1"/>
    <col min="8448" max="8448" width="13.7109375" style="69" hidden="1"/>
    <col min="8449" max="8449" width="13.140625" style="69" hidden="1"/>
    <col min="8450" max="8450" width="12.85546875" style="69" hidden="1"/>
    <col min="8451" max="8451" width="17.140625" style="69" hidden="1"/>
    <col min="8452" max="8452" width="33.85546875" style="69" hidden="1"/>
    <col min="8453" max="8453" width="11.7109375" style="69" hidden="1"/>
    <col min="8454" max="8454" width="14.140625" style="69" hidden="1"/>
    <col min="8455" max="8455" width="10.7109375" style="69" hidden="1"/>
    <col min="8456" max="8456" width="2.140625" style="69" hidden="1"/>
    <col min="8457" max="8457" width="9.140625" style="69" hidden="1"/>
    <col min="8458" max="8458" width="15.28515625" style="69" hidden="1"/>
    <col min="8459" max="8698" width="9.140625" style="69" hidden="1"/>
    <col min="8699" max="8699" width="12" style="69" hidden="1"/>
    <col min="8700" max="8700" width="11.140625" style="69" hidden="1"/>
    <col min="8701" max="8701" width="12.42578125" style="69" hidden="1"/>
    <col min="8702" max="8702" width="13.7109375" style="69" hidden="1"/>
    <col min="8703" max="8703" width="13.28515625" style="69" hidden="1"/>
    <col min="8704" max="8704" width="13.7109375" style="69" hidden="1"/>
    <col min="8705" max="8705" width="13.140625" style="69" hidden="1"/>
    <col min="8706" max="8706" width="12.85546875" style="69" hidden="1"/>
    <col min="8707" max="8707" width="17.140625" style="69" hidden="1"/>
    <col min="8708" max="8708" width="33.85546875" style="69" hidden="1"/>
    <col min="8709" max="8709" width="11.7109375" style="69" hidden="1"/>
    <col min="8710" max="8710" width="14.140625" style="69" hidden="1"/>
    <col min="8711" max="8711" width="10.7109375" style="69" hidden="1"/>
    <col min="8712" max="8712" width="2.140625" style="69" hidden="1"/>
    <col min="8713" max="8713" width="9.140625" style="69" hidden="1"/>
    <col min="8714" max="8714" width="15.28515625" style="69" hidden="1"/>
    <col min="8715" max="8954" width="9.140625" style="69" hidden="1"/>
    <col min="8955" max="8955" width="12" style="69" hidden="1"/>
    <col min="8956" max="8956" width="11.140625" style="69" hidden="1"/>
    <col min="8957" max="8957" width="12.42578125" style="69" hidden="1"/>
    <col min="8958" max="8958" width="13.7109375" style="69" hidden="1"/>
    <col min="8959" max="8959" width="13.28515625" style="69" hidden="1"/>
    <col min="8960" max="8960" width="13.7109375" style="69" hidden="1"/>
    <col min="8961" max="8961" width="13.140625" style="69" hidden="1"/>
    <col min="8962" max="8962" width="12.85546875" style="69" hidden="1"/>
    <col min="8963" max="8963" width="17.140625" style="69" hidden="1"/>
    <col min="8964" max="8964" width="33.85546875" style="69" hidden="1"/>
    <col min="8965" max="8965" width="11.7109375" style="69" hidden="1"/>
    <col min="8966" max="8966" width="14.140625" style="69" hidden="1"/>
    <col min="8967" max="8967" width="10.7109375" style="69" hidden="1"/>
    <col min="8968" max="8968" width="2.140625" style="69" hidden="1"/>
    <col min="8969" max="8969" width="9.140625" style="69" hidden="1"/>
    <col min="8970" max="8970" width="15.28515625" style="69" hidden="1"/>
    <col min="8971" max="9210" width="9.140625" style="69" hidden="1"/>
    <col min="9211" max="9211" width="12" style="69" hidden="1"/>
    <col min="9212" max="9212" width="11.140625" style="69" hidden="1"/>
    <col min="9213" max="9213" width="12.42578125" style="69" hidden="1"/>
    <col min="9214" max="9214" width="13.7109375" style="69" hidden="1"/>
    <col min="9215" max="9215" width="13.28515625" style="69" hidden="1"/>
    <col min="9216" max="9216" width="13.7109375" style="69" hidden="1"/>
    <col min="9217" max="9217" width="13.140625" style="69" hidden="1"/>
    <col min="9218" max="9218" width="12.85546875" style="69" hidden="1"/>
    <col min="9219" max="9219" width="17.140625" style="69" hidden="1"/>
    <col min="9220" max="9220" width="33.85546875" style="69" hidden="1"/>
    <col min="9221" max="9221" width="11.7109375" style="69" hidden="1"/>
    <col min="9222" max="9222" width="14.140625" style="69" hidden="1"/>
    <col min="9223" max="9223" width="10.7109375" style="69" hidden="1"/>
    <col min="9224" max="9224" width="2.140625" style="69" hidden="1"/>
    <col min="9225" max="9225" width="9.140625" style="69" hidden="1"/>
    <col min="9226" max="9226" width="15.28515625" style="69" hidden="1"/>
    <col min="9227" max="9466" width="9.140625" style="69" hidden="1"/>
    <col min="9467" max="9467" width="12" style="69" hidden="1"/>
    <col min="9468" max="9468" width="11.140625" style="69" hidden="1"/>
    <col min="9469" max="9469" width="12.42578125" style="69" hidden="1"/>
    <col min="9470" max="9470" width="13.7109375" style="69" hidden="1"/>
    <col min="9471" max="9471" width="13.28515625" style="69" hidden="1"/>
    <col min="9472" max="9472" width="13.7109375" style="69" hidden="1"/>
    <col min="9473" max="9473" width="13.140625" style="69" hidden="1"/>
    <col min="9474" max="9474" width="12.85546875" style="69" hidden="1"/>
    <col min="9475" max="9475" width="17.140625" style="69" hidden="1"/>
    <col min="9476" max="9476" width="33.85546875" style="69" hidden="1"/>
    <col min="9477" max="9477" width="11.7109375" style="69" hidden="1"/>
    <col min="9478" max="9478" width="14.140625" style="69" hidden="1"/>
    <col min="9479" max="9479" width="10.7109375" style="69" hidden="1"/>
    <col min="9480" max="9480" width="2.140625" style="69" hidden="1"/>
    <col min="9481" max="9481" width="9.140625" style="69" hidden="1"/>
    <col min="9482" max="9482" width="15.28515625" style="69" hidden="1"/>
    <col min="9483" max="9722" width="9.140625" style="69" hidden="1"/>
    <col min="9723" max="9723" width="12" style="69" hidden="1"/>
    <col min="9724" max="9724" width="11.140625" style="69" hidden="1"/>
    <col min="9725" max="9725" width="12.42578125" style="69" hidden="1"/>
    <col min="9726" max="9726" width="13.7109375" style="69" hidden="1"/>
    <col min="9727" max="9727" width="13.28515625" style="69" hidden="1"/>
    <col min="9728" max="9728" width="13.7109375" style="69" hidden="1"/>
    <col min="9729" max="9729" width="13.140625" style="69" hidden="1"/>
    <col min="9730" max="9730" width="12.85546875" style="69" hidden="1"/>
    <col min="9731" max="9731" width="17.140625" style="69" hidden="1"/>
    <col min="9732" max="9732" width="33.85546875" style="69" hidden="1"/>
    <col min="9733" max="9733" width="11.7109375" style="69" hidden="1"/>
    <col min="9734" max="9734" width="14.140625" style="69" hidden="1"/>
    <col min="9735" max="9735" width="10.7109375" style="69" hidden="1"/>
    <col min="9736" max="9736" width="2.140625" style="69" hidden="1"/>
    <col min="9737" max="9737" width="9.140625" style="69" hidden="1"/>
    <col min="9738" max="9738" width="15.28515625" style="69" hidden="1"/>
    <col min="9739" max="9978" width="9.140625" style="69" hidden="1"/>
    <col min="9979" max="9979" width="12" style="69" hidden="1"/>
    <col min="9980" max="9980" width="11.140625" style="69" hidden="1"/>
    <col min="9981" max="9981" width="12.42578125" style="69" hidden="1"/>
    <col min="9982" max="9982" width="13.7109375" style="69" hidden="1"/>
    <col min="9983" max="9983" width="13.28515625" style="69" hidden="1"/>
    <col min="9984" max="9984" width="13.7109375" style="69" hidden="1"/>
    <col min="9985" max="9985" width="13.140625" style="69" hidden="1"/>
    <col min="9986" max="9986" width="12.85546875" style="69" hidden="1"/>
    <col min="9987" max="9987" width="17.140625" style="69" hidden="1"/>
    <col min="9988" max="9988" width="33.85546875" style="69" hidden="1"/>
    <col min="9989" max="9989" width="11.7109375" style="69" hidden="1"/>
    <col min="9990" max="9990" width="14.140625" style="69" hidden="1"/>
    <col min="9991" max="9991" width="10.7109375" style="69" hidden="1"/>
    <col min="9992" max="9992" width="2.140625" style="69" hidden="1"/>
    <col min="9993" max="9993" width="9.140625" style="69" hidden="1"/>
    <col min="9994" max="9994" width="15.28515625" style="69" hidden="1"/>
    <col min="9995" max="10234" width="9.140625" style="69" hidden="1"/>
    <col min="10235" max="10235" width="12" style="69" hidden="1"/>
    <col min="10236" max="10236" width="11.140625" style="69" hidden="1"/>
    <col min="10237" max="10237" width="12.42578125" style="69" hidden="1"/>
    <col min="10238" max="10238" width="13.7109375" style="69" hidden="1"/>
    <col min="10239" max="10239" width="13.28515625" style="69" hidden="1"/>
    <col min="10240" max="10240" width="13.7109375" style="69" hidden="1"/>
    <col min="10241" max="10241" width="13.140625" style="69" hidden="1"/>
    <col min="10242" max="10242" width="12.85546875" style="69" hidden="1"/>
    <col min="10243" max="10243" width="17.140625" style="69" hidden="1"/>
    <col min="10244" max="10244" width="33.85546875" style="69" hidden="1"/>
    <col min="10245" max="10245" width="11.7109375" style="69" hidden="1"/>
    <col min="10246" max="10246" width="14.140625" style="69" hidden="1"/>
    <col min="10247" max="10247" width="10.7109375" style="69" hidden="1"/>
    <col min="10248" max="10248" width="2.140625" style="69" hidden="1"/>
    <col min="10249" max="10249" width="9.140625" style="69" hidden="1"/>
    <col min="10250" max="10250" width="15.28515625" style="69" hidden="1"/>
    <col min="10251" max="10490" width="9.140625" style="69" hidden="1"/>
    <col min="10491" max="10491" width="12" style="69" hidden="1"/>
    <col min="10492" max="10492" width="11.140625" style="69" hidden="1"/>
    <col min="10493" max="10493" width="12.42578125" style="69" hidden="1"/>
    <col min="10494" max="10494" width="13.7109375" style="69" hidden="1"/>
    <col min="10495" max="10495" width="13.28515625" style="69" hidden="1"/>
    <col min="10496" max="10496" width="13.7109375" style="69" hidden="1"/>
    <col min="10497" max="10497" width="13.140625" style="69" hidden="1"/>
    <col min="10498" max="10498" width="12.85546875" style="69" hidden="1"/>
    <col min="10499" max="10499" width="17.140625" style="69" hidden="1"/>
    <col min="10500" max="10500" width="33.85546875" style="69" hidden="1"/>
    <col min="10501" max="10501" width="11.7109375" style="69" hidden="1"/>
    <col min="10502" max="10502" width="14.140625" style="69" hidden="1"/>
    <col min="10503" max="10503" width="10.7109375" style="69" hidden="1"/>
    <col min="10504" max="10504" width="2.140625" style="69" hidden="1"/>
    <col min="10505" max="10505" width="9.140625" style="69" hidden="1"/>
    <col min="10506" max="10506" width="15.28515625" style="69" hidden="1"/>
    <col min="10507" max="10746" width="9.140625" style="69" hidden="1"/>
    <col min="10747" max="10747" width="12" style="69" hidden="1"/>
    <col min="10748" max="10748" width="11.140625" style="69" hidden="1"/>
    <col min="10749" max="10749" width="12.42578125" style="69" hidden="1"/>
    <col min="10750" max="10750" width="13.7109375" style="69" hidden="1"/>
    <col min="10751" max="10751" width="13.28515625" style="69" hidden="1"/>
    <col min="10752" max="10752" width="13.7109375" style="69" hidden="1"/>
    <col min="10753" max="10753" width="13.140625" style="69" hidden="1"/>
    <col min="10754" max="10754" width="12.85546875" style="69" hidden="1"/>
    <col min="10755" max="10755" width="17.140625" style="69" hidden="1"/>
    <col min="10756" max="10756" width="33.85546875" style="69" hidden="1"/>
    <col min="10757" max="10757" width="11.7109375" style="69" hidden="1"/>
    <col min="10758" max="10758" width="14.140625" style="69" hidden="1"/>
    <col min="10759" max="10759" width="10.7109375" style="69" hidden="1"/>
    <col min="10760" max="10760" width="2.140625" style="69" hidden="1"/>
    <col min="10761" max="10761" width="9.140625" style="69" hidden="1"/>
    <col min="10762" max="10762" width="15.28515625" style="69" hidden="1"/>
    <col min="10763" max="11002" width="9.140625" style="69" hidden="1"/>
    <col min="11003" max="11003" width="12" style="69" hidden="1"/>
    <col min="11004" max="11004" width="11.140625" style="69" hidden="1"/>
    <col min="11005" max="11005" width="12.42578125" style="69" hidden="1"/>
    <col min="11006" max="11006" width="13.7109375" style="69" hidden="1"/>
    <col min="11007" max="11007" width="13.28515625" style="69" hidden="1"/>
    <col min="11008" max="11008" width="13.7109375" style="69" hidden="1"/>
    <col min="11009" max="11009" width="13.140625" style="69" hidden="1"/>
    <col min="11010" max="11010" width="12.85546875" style="69" hidden="1"/>
    <col min="11011" max="11011" width="17.140625" style="69" hidden="1"/>
    <col min="11012" max="11012" width="33.85546875" style="69" hidden="1"/>
    <col min="11013" max="11013" width="11.7109375" style="69" hidden="1"/>
    <col min="11014" max="11014" width="14.140625" style="69" hidden="1"/>
    <col min="11015" max="11015" width="10.7109375" style="69" hidden="1"/>
    <col min="11016" max="11016" width="2.140625" style="69" hidden="1"/>
    <col min="11017" max="11017" width="9.140625" style="69" hidden="1"/>
    <col min="11018" max="11018" width="15.28515625" style="69" hidden="1"/>
    <col min="11019" max="11258" width="9.140625" style="69" hidden="1"/>
    <col min="11259" max="11259" width="12" style="69" hidden="1"/>
    <col min="11260" max="11260" width="11.140625" style="69" hidden="1"/>
    <col min="11261" max="11261" width="12.42578125" style="69" hidden="1"/>
    <col min="11262" max="11262" width="13.7109375" style="69" hidden="1"/>
    <col min="11263" max="11263" width="13.28515625" style="69" hidden="1"/>
    <col min="11264" max="11264" width="13.7109375" style="69" hidden="1"/>
    <col min="11265" max="11265" width="13.140625" style="69" hidden="1"/>
    <col min="11266" max="11266" width="12.85546875" style="69" hidden="1"/>
    <col min="11267" max="11267" width="17.140625" style="69" hidden="1"/>
    <col min="11268" max="11268" width="33.85546875" style="69" hidden="1"/>
    <col min="11269" max="11269" width="11.7109375" style="69" hidden="1"/>
    <col min="11270" max="11270" width="14.140625" style="69" hidden="1"/>
    <col min="11271" max="11271" width="10.7109375" style="69" hidden="1"/>
    <col min="11272" max="11272" width="2.140625" style="69" hidden="1"/>
    <col min="11273" max="11273" width="9.140625" style="69" hidden="1"/>
    <col min="11274" max="11274" width="15.28515625" style="69" hidden="1"/>
    <col min="11275" max="11514" width="9.140625" style="69" hidden="1"/>
    <col min="11515" max="11515" width="12" style="69" hidden="1"/>
    <col min="11516" max="11516" width="11.140625" style="69" hidden="1"/>
    <col min="11517" max="11517" width="12.42578125" style="69" hidden="1"/>
    <col min="11518" max="11518" width="13.7109375" style="69" hidden="1"/>
    <col min="11519" max="11519" width="13.28515625" style="69" hidden="1"/>
    <col min="11520" max="11520" width="13.7109375" style="69" hidden="1"/>
    <col min="11521" max="11521" width="13.140625" style="69" hidden="1"/>
    <col min="11522" max="11522" width="12.85546875" style="69" hidden="1"/>
    <col min="11523" max="11523" width="17.140625" style="69" hidden="1"/>
    <col min="11524" max="11524" width="33.85546875" style="69" hidden="1"/>
    <col min="11525" max="11525" width="11.7109375" style="69" hidden="1"/>
    <col min="11526" max="11526" width="14.140625" style="69" hidden="1"/>
    <col min="11527" max="11527" width="10.7109375" style="69" hidden="1"/>
    <col min="11528" max="11528" width="2.140625" style="69" hidden="1"/>
    <col min="11529" max="11529" width="9.140625" style="69" hidden="1"/>
    <col min="11530" max="11530" width="15.28515625" style="69" hidden="1"/>
    <col min="11531" max="11770" width="9.140625" style="69" hidden="1"/>
    <col min="11771" max="11771" width="12" style="69" hidden="1"/>
    <col min="11772" max="11772" width="11.140625" style="69" hidden="1"/>
    <col min="11773" max="11773" width="12.42578125" style="69" hidden="1"/>
    <col min="11774" max="11774" width="13.7109375" style="69" hidden="1"/>
    <col min="11775" max="11775" width="13.28515625" style="69" hidden="1"/>
    <col min="11776" max="11776" width="13.7109375" style="69" hidden="1"/>
    <col min="11777" max="11777" width="13.140625" style="69" hidden="1"/>
    <col min="11778" max="11778" width="12.85546875" style="69" hidden="1"/>
    <col min="11779" max="11779" width="17.140625" style="69" hidden="1"/>
    <col min="11780" max="11780" width="33.85546875" style="69" hidden="1"/>
    <col min="11781" max="11781" width="11.7109375" style="69" hidden="1"/>
    <col min="11782" max="11782" width="14.140625" style="69" hidden="1"/>
    <col min="11783" max="11783" width="10.7109375" style="69" hidden="1"/>
    <col min="11784" max="11784" width="2.140625" style="69" hidden="1"/>
    <col min="11785" max="11785" width="9.140625" style="69" hidden="1"/>
    <col min="11786" max="11786" width="15.28515625" style="69" hidden="1"/>
    <col min="11787" max="12026" width="9.140625" style="69" hidden="1"/>
    <col min="12027" max="12027" width="12" style="69" hidden="1"/>
    <col min="12028" max="12028" width="11.140625" style="69" hidden="1"/>
    <col min="12029" max="12029" width="12.42578125" style="69" hidden="1"/>
    <col min="12030" max="12030" width="13.7109375" style="69" hidden="1"/>
    <col min="12031" max="12031" width="13.28515625" style="69" hidden="1"/>
    <col min="12032" max="12032" width="13.7109375" style="69" hidden="1"/>
    <col min="12033" max="12033" width="13.140625" style="69" hidden="1"/>
    <col min="12034" max="12034" width="12.85546875" style="69" hidden="1"/>
    <col min="12035" max="12035" width="17.140625" style="69" hidden="1"/>
    <col min="12036" max="12036" width="33.85546875" style="69" hidden="1"/>
    <col min="12037" max="12037" width="11.7109375" style="69" hidden="1"/>
    <col min="12038" max="12038" width="14.140625" style="69" hidden="1"/>
    <col min="12039" max="12039" width="10.7109375" style="69" hidden="1"/>
    <col min="12040" max="12040" width="2.140625" style="69" hidden="1"/>
    <col min="12041" max="12041" width="9.140625" style="69" hidden="1"/>
    <col min="12042" max="12042" width="15.28515625" style="69" hidden="1"/>
    <col min="12043" max="12282" width="9.140625" style="69" hidden="1"/>
    <col min="12283" max="12283" width="12" style="69" hidden="1"/>
    <col min="12284" max="12284" width="11.140625" style="69" hidden="1"/>
    <col min="12285" max="12285" width="12.42578125" style="69" hidden="1"/>
    <col min="12286" max="12286" width="13.7109375" style="69" hidden="1"/>
    <col min="12287" max="12287" width="13.28515625" style="69" hidden="1"/>
    <col min="12288" max="12288" width="13.7109375" style="69" hidden="1"/>
    <col min="12289" max="12289" width="13.140625" style="69" hidden="1"/>
    <col min="12290" max="12290" width="12.85546875" style="69" hidden="1"/>
    <col min="12291" max="12291" width="17.140625" style="69" hidden="1"/>
    <col min="12292" max="12292" width="33.85546875" style="69" hidden="1"/>
    <col min="12293" max="12293" width="11.7109375" style="69" hidden="1"/>
    <col min="12294" max="12294" width="14.140625" style="69" hidden="1"/>
    <col min="12295" max="12295" width="10.7109375" style="69" hidden="1"/>
    <col min="12296" max="12296" width="2.140625" style="69" hidden="1"/>
    <col min="12297" max="12297" width="9.140625" style="69" hidden="1"/>
    <col min="12298" max="12298" width="15.28515625" style="69" hidden="1"/>
    <col min="12299" max="12538" width="9.140625" style="69" hidden="1"/>
    <col min="12539" max="12539" width="12" style="69" hidden="1"/>
    <col min="12540" max="12540" width="11.140625" style="69" hidden="1"/>
    <col min="12541" max="12541" width="12.42578125" style="69" hidden="1"/>
    <col min="12542" max="12542" width="13.7109375" style="69" hidden="1"/>
    <col min="12543" max="12543" width="13.28515625" style="69" hidden="1"/>
    <col min="12544" max="12544" width="13.7109375" style="69" hidden="1"/>
    <col min="12545" max="12545" width="13.140625" style="69" hidden="1"/>
    <col min="12546" max="12546" width="12.85546875" style="69" hidden="1"/>
    <col min="12547" max="12547" width="17.140625" style="69" hidden="1"/>
    <col min="12548" max="12548" width="33.85546875" style="69" hidden="1"/>
    <col min="12549" max="12549" width="11.7109375" style="69" hidden="1"/>
    <col min="12550" max="12550" width="14.140625" style="69" hidden="1"/>
    <col min="12551" max="12551" width="10.7109375" style="69" hidden="1"/>
    <col min="12552" max="12552" width="2.140625" style="69" hidden="1"/>
    <col min="12553" max="12553" width="9.140625" style="69" hidden="1"/>
    <col min="12554" max="12554" width="15.28515625" style="69" hidden="1"/>
    <col min="12555" max="12794" width="9.140625" style="69" hidden="1"/>
    <col min="12795" max="12795" width="12" style="69" hidden="1"/>
    <col min="12796" max="12796" width="11.140625" style="69" hidden="1"/>
    <col min="12797" max="12797" width="12.42578125" style="69" hidden="1"/>
    <col min="12798" max="12798" width="13.7109375" style="69" hidden="1"/>
    <col min="12799" max="12799" width="13.28515625" style="69" hidden="1"/>
    <col min="12800" max="12800" width="13.7109375" style="69" hidden="1"/>
    <col min="12801" max="12801" width="13.140625" style="69" hidden="1"/>
    <col min="12802" max="12802" width="12.85546875" style="69" hidden="1"/>
    <col min="12803" max="12803" width="17.140625" style="69" hidden="1"/>
    <col min="12804" max="12804" width="33.85546875" style="69" hidden="1"/>
    <col min="12805" max="12805" width="11.7109375" style="69" hidden="1"/>
    <col min="12806" max="12806" width="14.140625" style="69" hidden="1"/>
    <col min="12807" max="12807" width="10.7109375" style="69" hidden="1"/>
    <col min="12808" max="12808" width="2.140625" style="69" hidden="1"/>
    <col min="12809" max="12809" width="9.140625" style="69" hidden="1"/>
    <col min="12810" max="12810" width="15.28515625" style="69" hidden="1"/>
    <col min="12811" max="13050" width="9.140625" style="69" hidden="1"/>
    <col min="13051" max="13051" width="12" style="69" hidden="1"/>
    <col min="13052" max="13052" width="11.140625" style="69" hidden="1"/>
    <col min="13053" max="13053" width="12.42578125" style="69" hidden="1"/>
    <col min="13054" max="13054" width="13.7109375" style="69" hidden="1"/>
    <col min="13055" max="13055" width="13.28515625" style="69" hidden="1"/>
    <col min="13056" max="13056" width="13.7109375" style="69" hidden="1"/>
    <col min="13057" max="13057" width="13.140625" style="69" hidden="1"/>
    <col min="13058" max="13058" width="12.85546875" style="69" hidden="1"/>
    <col min="13059" max="13059" width="17.140625" style="69" hidden="1"/>
    <col min="13060" max="13060" width="33.85546875" style="69" hidden="1"/>
    <col min="13061" max="13061" width="11.7109375" style="69" hidden="1"/>
    <col min="13062" max="13062" width="14.140625" style="69" hidden="1"/>
    <col min="13063" max="13063" width="10.7109375" style="69" hidden="1"/>
    <col min="13064" max="13064" width="2.140625" style="69" hidden="1"/>
    <col min="13065" max="13065" width="9.140625" style="69" hidden="1"/>
    <col min="13066" max="13066" width="15.28515625" style="69" hidden="1"/>
    <col min="13067" max="13306" width="9.140625" style="69" hidden="1"/>
    <col min="13307" max="13307" width="12" style="69" hidden="1"/>
    <col min="13308" max="13308" width="11.140625" style="69" hidden="1"/>
    <col min="13309" max="13309" width="12.42578125" style="69" hidden="1"/>
    <col min="13310" max="13310" width="13.7109375" style="69" hidden="1"/>
    <col min="13311" max="13311" width="13.28515625" style="69" hidden="1"/>
    <col min="13312" max="13312" width="13.7109375" style="69" hidden="1"/>
    <col min="13313" max="13313" width="13.140625" style="69" hidden="1"/>
    <col min="13314" max="13314" width="12.85546875" style="69" hidden="1"/>
    <col min="13315" max="13315" width="17.140625" style="69" hidden="1"/>
    <col min="13316" max="13316" width="33.85546875" style="69" hidden="1"/>
    <col min="13317" max="13317" width="11.7109375" style="69" hidden="1"/>
    <col min="13318" max="13318" width="14.140625" style="69" hidden="1"/>
    <col min="13319" max="13319" width="10.7109375" style="69" hidden="1"/>
    <col min="13320" max="13320" width="2.140625" style="69" hidden="1"/>
    <col min="13321" max="13321" width="9.140625" style="69" hidden="1"/>
    <col min="13322" max="13322" width="15.28515625" style="69" hidden="1"/>
    <col min="13323" max="13562" width="9.140625" style="69" hidden="1"/>
    <col min="13563" max="13563" width="12" style="69" hidden="1"/>
    <col min="13564" max="13564" width="11.140625" style="69" hidden="1"/>
    <col min="13565" max="13565" width="12.42578125" style="69" hidden="1"/>
    <col min="13566" max="13566" width="13.7109375" style="69" hidden="1"/>
    <col min="13567" max="13567" width="13.28515625" style="69" hidden="1"/>
    <col min="13568" max="13568" width="13.7109375" style="69" hidden="1"/>
    <col min="13569" max="13569" width="13.140625" style="69" hidden="1"/>
    <col min="13570" max="13570" width="12.85546875" style="69" hidden="1"/>
    <col min="13571" max="13571" width="17.140625" style="69" hidden="1"/>
    <col min="13572" max="13572" width="33.85546875" style="69" hidden="1"/>
    <col min="13573" max="13573" width="11.7109375" style="69" hidden="1"/>
    <col min="13574" max="13574" width="14.140625" style="69" hidden="1"/>
    <col min="13575" max="13575" width="10.7109375" style="69" hidden="1"/>
    <col min="13576" max="13576" width="2.140625" style="69" hidden="1"/>
    <col min="13577" max="13577" width="9.140625" style="69" hidden="1"/>
    <col min="13578" max="13578" width="15.28515625" style="69" hidden="1"/>
    <col min="13579" max="13818" width="9.140625" style="69" hidden="1"/>
    <col min="13819" max="13819" width="12" style="69" hidden="1"/>
    <col min="13820" max="13820" width="11.140625" style="69" hidden="1"/>
    <col min="13821" max="13821" width="12.42578125" style="69" hidden="1"/>
    <col min="13822" max="13822" width="13.7109375" style="69" hidden="1"/>
    <col min="13823" max="13823" width="13.28515625" style="69" hidden="1"/>
    <col min="13824" max="13824" width="13.7109375" style="69" hidden="1"/>
    <col min="13825" max="13825" width="13.140625" style="69" hidden="1"/>
    <col min="13826" max="13826" width="12.85546875" style="69" hidden="1"/>
    <col min="13827" max="13827" width="17.140625" style="69" hidden="1"/>
    <col min="13828" max="13828" width="33.85546875" style="69" hidden="1"/>
    <col min="13829" max="13829" width="11.7109375" style="69" hidden="1"/>
    <col min="13830" max="13830" width="14.140625" style="69" hidden="1"/>
    <col min="13831" max="13831" width="10.7109375" style="69" hidden="1"/>
    <col min="13832" max="13832" width="2.140625" style="69" hidden="1"/>
    <col min="13833" max="13833" width="9.140625" style="69" hidden="1"/>
    <col min="13834" max="13834" width="15.28515625" style="69" hidden="1"/>
    <col min="13835" max="14074" width="9.140625" style="69" hidden="1"/>
    <col min="14075" max="14075" width="12" style="69" hidden="1"/>
    <col min="14076" max="14076" width="11.140625" style="69" hidden="1"/>
    <col min="14077" max="14077" width="12.42578125" style="69" hidden="1"/>
    <col min="14078" max="14078" width="13.7109375" style="69" hidden="1"/>
    <col min="14079" max="14079" width="13.28515625" style="69" hidden="1"/>
    <col min="14080" max="14080" width="13.7109375" style="69" hidden="1"/>
    <col min="14081" max="14081" width="13.140625" style="69" hidden="1"/>
    <col min="14082" max="14082" width="12.85546875" style="69" hidden="1"/>
    <col min="14083" max="14083" width="17.140625" style="69" hidden="1"/>
    <col min="14084" max="14084" width="33.85546875" style="69" hidden="1"/>
    <col min="14085" max="14085" width="11.7109375" style="69" hidden="1"/>
    <col min="14086" max="14086" width="14.140625" style="69" hidden="1"/>
    <col min="14087" max="14087" width="10.7109375" style="69" hidden="1"/>
    <col min="14088" max="14088" width="2.140625" style="69" hidden="1"/>
    <col min="14089" max="14089" width="9.140625" style="69" hidden="1"/>
    <col min="14090" max="14090" width="15.28515625" style="69" hidden="1"/>
    <col min="14091" max="14330" width="9.140625" style="69" hidden="1"/>
    <col min="14331" max="14331" width="12" style="69" hidden="1"/>
    <col min="14332" max="14332" width="11.140625" style="69" hidden="1"/>
    <col min="14333" max="14333" width="12.42578125" style="69" hidden="1"/>
    <col min="14334" max="14334" width="13.7109375" style="69" hidden="1"/>
    <col min="14335" max="14335" width="13.28515625" style="69" hidden="1"/>
    <col min="14336" max="14336" width="13.7109375" style="69" hidden="1"/>
    <col min="14337" max="14337" width="13.140625" style="69" hidden="1"/>
    <col min="14338" max="14338" width="12.85546875" style="69" hidden="1"/>
    <col min="14339" max="14339" width="17.140625" style="69" hidden="1"/>
    <col min="14340" max="14340" width="33.85546875" style="69" hidden="1"/>
    <col min="14341" max="14341" width="11.7109375" style="69" hidden="1"/>
    <col min="14342" max="14342" width="14.140625" style="69" hidden="1"/>
    <col min="14343" max="14343" width="10.7109375" style="69" hidden="1"/>
    <col min="14344" max="14344" width="2.140625" style="69" hidden="1"/>
    <col min="14345" max="14345" width="9.140625" style="69" hidden="1"/>
    <col min="14346" max="14346" width="15.28515625" style="69" hidden="1"/>
    <col min="14347" max="14586" width="9.140625" style="69" hidden="1"/>
    <col min="14587" max="14587" width="12" style="69" hidden="1"/>
    <col min="14588" max="14588" width="11.140625" style="69" hidden="1"/>
    <col min="14589" max="14589" width="12.42578125" style="69" hidden="1"/>
    <col min="14590" max="14590" width="13.7109375" style="69" hidden="1"/>
    <col min="14591" max="14591" width="13.28515625" style="69" hidden="1"/>
    <col min="14592" max="14592" width="13.7109375" style="69" hidden="1"/>
    <col min="14593" max="14593" width="13.140625" style="69" hidden="1"/>
    <col min="14594" max="14594" width="12.85546875" style="69" hidden="1"/>
    <col min="14595" max="14595" width="17.140625" style="69" hidden="1"/>
    <col min="14596" max="14596" width="33.85546875" style="69" hidden="1"/>
    <col min="14597" max="14597" width="11.7109375" style="69" hidden="1"/>
    <col min="14598" max="14598" width="14.140625" style="69" hidden="1"/>
    <col min="14599" max="14599" width="10.7109375" style="69" hidden="1"/>
    <col min="14600" max="14600" width="2.140625" style="69" hidden="1"/>
    <col min="14601" max="14601" width="9.140625" style="69" hidden="1"/>
    <col min="14602" max="14602" width="15.28515625" style="69" hidden="1"/>
    <col min="14603" max="14842" width="9.140625" style="69" hidden="1"/>
    <col min="14843" max="14843" width="12" style="69" hidden="1"/>
    <col min="14844" max="14844" width="11.140625" style="69" hidden="1"/>
    <col min="14845" max="14845" width="12.42578125" style="69" hidden="1"/>
    <col min="14846" max="14846" width="13.7109375" style="69" hidden="1"/>
    <col min="14847" max="14847" width="13.28515625" style="69" hidden="1"/>
    <col min="14848" max="14848" width="13.7109375" style="69" hidden="1"/>
    <col min="14849" max="14849" width="13.140625" style="69" hidden="1"/>
    <col min="14850" max="14850" width="12.85546875" style="69" hidden="1"/>
    <col min="14851" max="14851" width="17.140625" style="69" hidden="1"/>
    <col min="14852" max="14852" width="33.85546875" style="69" hidden="1"/>
    <col min="14853" max="14853" width="11.7109375" style="69" hidden="1"/>
    <col min="14854" max="14854" width="14.140625" style="69" hidden="1"/>
    <col min="14855" max="14855" width="10.7109375" style="69" hidden="1"/>
    <col min="14856" max="14856" width="2.140625" style="69" hidden="1"/>
    <col min="14857" max="14857" width="9.140625" style="69" hidden="1"/>
    <col min="14858" max="14858" width="15.28515625" style="69" hidden="1"/>
    <col min="14859" max="15098" width="9.140625" style="69" hidden="1"/>
    <col min="15099" max="15099" width="12" style="69" hidden="1"/>
    <col min="15100" max="15100" width="11.140625" style="69" hidden="1"/>
    <col min="15101" max="15101" width="12.42578125" style="69" hidden="1"/>
    <col min="15102" max="15102" width="13.7109375" style="69" hidden="1"/>
    <col min="15103" max="15103" width="13.28515625" style="69" hidden="1"/>
    <col min="15104" max="15104" width="13.7109375" style="69" hidden="1"/>
    <col min="15105" max="15105" width="13.140625" style="69" hidden="1"/>
    <col min="15106" max="15106" width="12.85546875" style="69" hidden="1"/>
    <col min="15107" max="15107" width="17.140625" style="69" hidden="1"/>
    <col min="15108" max="15108" width="33.85546875" style="69" hidden="1"/>
    <col min="15109" max="15109" width="11.7109375" style="69" hidden="1"/>
    <col min="15110" max="15110" width="14.140625" style="69" hidden="1"/>
    <col min="15111" max="15111" width="10.7109375" style="69" hidden="1"/>
    <col min="15112" max="15112" width="2.140625" style="69" hidden="1"/>
    <col min="15113" max="15113" width="9.140625" style="69" hidden="1"/>
    <col min="15114" max="15114" width="15.28515625" style="69" hidden="1"/>
    <col min="15115" max="15354" width="9.140625" style="69" hidden="1"/>
    <col min="15355" max="15355" width="12" style="69" hidden="1"/>
    <col min="15356" max="15356" width="11.140625" style="69" hidden="1"/>
    <col min="15357" max="15357" width="12.42578125" style="69" hidden="1"/>
    <col min="15358" max="15358" width="13.7109375" style="69" hidden="1"/>
    <col min="15359" max="15359" width="13.28515625" style="69" hidden="1"/>
    <col min="15360" max="15360" width="13.7109375" style="69" hidden="1"/>
    <col min="15361" max="15361" width="13.140625" style="69" hidden="1"/>
    <col min="15362" max="15362" width="12.85546875" style="69" hidden="1"/>
    <col min="15363" max="15363" width="17.140625" style="69" hidden="1"/>
    <col min="15364" max="15364" width="33.85546875" style="69" hidden="1"/>
    <col min="15365" max="15365" width="11.7109375" style="69" hidden="1"/>
    <col min="15366" max="15366" width="14.140625" style="69" hidden="1"/>
    <col min="15367" max="15367" width="10.7109375" style="69" hidden="1"/>
    <col min="15368" max="15368" width="2.140625" style="69" hidden="1"/>
    <col min="15369" max="15369" width="9.140625" style="69" hidden="1"/>
    <col min="15370" max="15370" width="15.28515625" style="69" hidden="1"/>
    <col min="15371" max="15610" width="9.140625" style="69" hidden="1"/>
    <col min="15611" max="15611" width="12" style="69" hidden="1"/>
    <col min="15612" max="15612" width="11.140625" style="69" hidden="1"/>
    <col min="15613" max="15613" width="12.42578125" style="69" hidden="1"/>
    <col min="15614" max="15614" width="13.7109375" style="69" hidden="1"/>
    <col min="15615" max="15615" width="13.28515625" style="69" hidden="1"/>
    <col min="15616" max="15616" width="13.7109375" style="69" hidden="1"/>
    <col min="15617" max="15617" width="13.140625" style="69" hidden="1"/>
    <col min="15618" max="15618" width="12.85546875" style="69" hidden="1"/>
    <col min="15619" max="15619" width="17.140625" style="69" hidden="1"/>
    <col min="15620" max="15620" width="33.85546875" style="69" hidden="1"/>
    <col min="15621" max="15621" width="11.7109375" style="69" hidden="1"/>
    <col min="15622" max="15622" width="14.140625" style="69" hidden="1"/>
    <col min="15623" max="15623" width="10.7109375" style="69" hidden="1"/>
    <col min="15624" max="15624" width="2.140625" style="69" hidden="1"/>
    <col min="15625" max="15625" width="9.140625" style="69" hidden="1"/>
    <col min="15626" max="15626" width="15.28515625" style="69" hidden="1"/>
    <col min="15627" max="15866" width="9.140625" style="69" hidden="1"/>
    <col min="15867" max="15867" width="12" style="69" hidden="1"/>
    <col min="15868" max="15868" width="11.140625" style="69" hidden="1"/>
    <col min="15869" max="15869" width="12.42578125" style="69" hidden="1"/>
    <col min="15870" max="15870" width="13.7109375" style="69" hidden="1"/>
    <col min="15871" max="15871" width="13.28515625" style="69" hidden="1"/>
    <col min="15872" max="15872" width="13.7109375" style="69" hidden="1"/>
    <col min="15873" max="15873" width="13.140625" style="69" hidden="1"/>
    <col min="15874" max="15874" width="12.85546875" style="69" hidden="1"/>
    <col min="15875" max="15875" width="17.140625" style="69" hidden="1"/>
    <col min="15876" max="15876" width="33.85546875" style="69" hidden="1"/>
    <col min="15877" max="15877" width="11.7109375" style="69" hidden="1"/>
    <col min="15878" max="15878" width="14.140625" style="69" hidden="1"/>
    <col min="15879" max="15879" width="10.7109375" style="69" hidden="1"/>
    <col min="15880" max="15880" width="2.140625" style="69" hidden="1"/>
    <col min="15881" max="15881" width="9.140625" style="69" hidden="1"/>
    <col min="15882" max="15882" width="15.28515625" style="69" hidden="1"/>
    <col min="15883" max="16122" width="9.140625" style="69" hidden="1"/>
    <col min="16123" max="16123" width="12" style="69" hidden="1"/>
    <col min="16124" max="16124" width="11.140625" style="69" hidden="1"/>
    <col min="16125" max="16125" width="12.42578125" style="69" hidden="1"/>
    <col min="16126" max="16126" width="13.7109375" style="69" hidden="1"/>
    <col min="16127" max="16127" width="13.28515625" style="69" hidden="1"/>
    <col min="16128" max="16128" width="13.7109375" style="69" hidden="1"/>
    <col min="16129" max="16129" width="13.140625" style="69" hidden="1"/>
    <col min="16130" max="16130" width="12.85546875" style="69" hidden="1"/>
    <col min="16131" max="16131" width="17.140625" style="69" hidden="1"/>
    <col min="16132" max="16132" width="33.85546875" style="69" hidden="1"/>
    <col min="16133" max="16133" width="11.7109375" style="69" hidden="1"/>
    <col min="16134" max="16134" width="14.140625" style="69" hidden="1"/>
    <col min="16135" max="16135" width="10.7109375" style="69" hidden="1"/>
    <col min="16136" max="16136" width="2.140625" style="69" hidden="1"/>
    <col min="16137" max="16137" width="9.140625" style="69" hidden="1"/>
    <col min="16138" max="16138" width="15.28515625" style="69" hidden="1"/>
    <col min="16139" max="16384" width="9.140625" style="69" hidden="1"/>
  </cols>
  <sheetData>
    <row r="1" spans="1:10" ht="15" customHeight="1">
      <c r="C1" s="99"/>
      <c r="D1" s="99"/>
      <c r="E1" s="71"/>
      <c r="F1" s="72"/>
      <c r="G1" s="73"/>
    </row>
    <row r="2" spans="1:10" ht="15" customHeight="1">
      <c r="C2" s="70"/>
      <c r="D2" s="70"/>
      <c r="E2" s="71"/>
      <c r="F2" s="72"/>
      <c r="G2" s="73"/>
    </row>
    <row r="3" spans="1:10" ht="15" customHeight="1">
      <c r="A3" s="74"/>
      <c r="B3" s="74"/>
      <c r="C3" s="70"/>
      <c r="D3" s="70"/>
      <c r="E3" s="71"/>
      <c r="F3" s="72"/>
      <c r="G3" s="73"/>
    </row>
    <row r="4" spans="1:10" ht="15" customHeight="1">
      <c r="A4" s="74"/>
      <c r="B4" s="74"/>
      <c r="C4" s="70"/>
      <c r="D4" s="70"/>
      <c r="E4" s="71"/>
      <c r="F4" s="72"/>
      <c r="G4" s="73"/>
    </row>
    <row r="5" spans="1:10" ht="15" customHeight="1">
      <c r="B5" s="7" t="s">
        <v>39</v>
      </c>
      <c r="D5" s="70"/>
      <c r="E5" s="71"/>
      <c r="F5" s="72"/>
      <c r="G5" s="73"/>
    </row>
    <row r="6" spans="1:10" ht="15" customHeight="1">
      <c r="B6" s="7" t="s">
        <v>32</v>
      </c>
      <c r="D6" s="70"/>
      <c r="E6" s="71"/>
      <c r="F6" s="72"/>
      <c r="G6" s="73"/>
    </row>
    <row r="7" spans="1:10" ht="15" customHeight="1">
      <c r="C7" s="70"/>
      <c r="D7" s="70"/>
      <c r="E7" s="71"/>
      <c r="F7" s="72"/>
      <c r="G7" s="73"/>
    </row>
    <row r="8" spans="1:10" ht="26.1" customHeight="1">
      <c r="B8" s="100" t="s">
        <v>46</v>
      </c>
      <c r="C8" s="100"/>
      <c r="D8" s="100"/>
      <c r="E8" s="100"/>
      <c r="F8" s="100"/>
      <c r="G8" s="75"/>
    </row>
    <row r="9" spans="1:10" ht="8.1" customHeight="1">
      <c r="C9" s="76"/>
      <c r="D9" s="76"/>
      <c r="E9" s="76"/>
      <c r="F9" s="76"/>
      <c r="G9" s="75"/>
    </row>
    <row r="10" spans="1:10" ht="15" customHeight="1">
      <c r="C10" s="101" t="s">
        <v>43</v>
      </c>
      <c r="D10" s="101"/>
      <c r="E10" s="77">
        <v>1000</v>
      </c>
      <c r="F10" s="78" t="s">
        <v>45</v>
      </c>
    </row>
    <row r="11" spans="1:10" ht="15" customHeight="1">
      <c r="C11" s="102" t="s">
        <v>34</v>
      </c>
      <c r="D11" s="102"/>
      <c r="E11" s="79">
        <v>1.0233000000000001</v>
      </c>
      <c r="F11" s="80"/>
      <c r="G11" s="75"/>
    </row>
    <row r="12" spans="1:10" s="74" customFormat="1" ht="17.100000000000001" hidden="1" customHeight="1">
      <c r="C12" s="101" t="s">
        <v>35</v>
      </c>
      <c r="D12" s="101"/>
      <c r="E12" s="79">
        <v>1</v>
      </c>
      <c r="F12" s="80"/>
      <c r="G12" s="81"/>
    </row>
    <row r="13" spans="1:10" s="74" customFormat="1" ht="17.100000000000001" customHeight="1" thickBot="1">
      <c r="C13" s="82"/>
      <c r="D13" s="82"/>
      <c r="E13" s="83"/>
      <c r="F13" s="80"/>
      <c r="G13" s="81"/>
    </row>
    <row r="14" spans="1:10" ht="18.95" customHeight="1" thickBot="1">
      <c r="C14" s="103" t="s">
        <v>47</v>
      </c>
      <c r="D14" s="104"/>
      <c r="E14" s="93">
        <f>+(E10*E11*E12)</f>
        <v>1023.3000000000001</v>
      </c>
      <c r="F14" s="85"/>
    </row>
    <row r="15" spans="1:10" ht="15" customHeight="1">
      <c r="E15" s="86"/>
      <c r="F15" s="87"/>
      <c r="J15" s="86"/>
    </row>
    <row r="16" spans="1:10" ht="21" customHeight="1">
      <c r="A16" s="88"/>
      <c r="C16" s="98" t="s">
        <v>48</v>
      </c>
      <c r="D16" s="98"/>
      <c r="E16" s="98"/>
      <c r="F16" s="89"/>
      <c r="J16" s="86"/>
    </row>
    <row r="17" spans="3:10" ht="21" customHeight="1">
      <c r="C17" s="98"/>
      <c r="D17" s="98"/>
      <c r="E17" s="98"/>
      <c r="F17" s="89"/>
      <c r="J17" s="86"/>
    </row>
    <row r="18" spans="3:10" ht="12" customHeight="1">
      <c r="C18" s="98"/>
      <c r="D18" s="98"/>
      <c r="E18" s="98"/>
      <c r="F18" s="89"/>
      <c r="J18" s="86"/>
    </row>
    <row r="19" spans="3:10" ht="33.950000000000003" customHeight="1">
      <c r="C19" s="98" t="s">
        <v>36</v>
      </c>
      <c r="D19" s="98"/>
      <c r="E19" s="98"/>
      <c r="F19" s="89"/>
      <c r="J19" s="86"/>
    </row>
    <row r="20" spans="3:10" ht="30" customHeight="1">
      <c r="C20" s="98"/>
      <c r="D20" s="98"/>
      <c r="E20" s="98"/>
      <c r="F20" s="90"/>
      <c r="J20" s="86"/>
    </row>
    <row r="21" spans="3:10">
      <c r="C21" s="91"/>
      <c r="E21" s="86"/>
      <c r="F21" s="87"/>
      <c r="J21" s="86"/>
    </row>
    <row r="22" spans="3:10">
      <c r="C22" s="92"/>
      <c r="E22" s="86"/>
      <c r="F22" s="87"/>
      <c r="J22" s="86"/>
    </row>
    <row r="23" spans="3:10">
      <c r="E23" s="86"/>
      <c r="F23" s="87"/>
      <c r="J23" s="86"/>
    </row>
    <row r="24" spans="3:10">
      <c r="E24" s="86"/>
      <c r="F24" s="87"/>
      <c r="J24" s="86"/>
    </row>
    <row r="25" spans="3:10">
      <c r="E25" s="86"/>
      <c r="F25" s="87"/>
      <c r="J25" s="86"/>
    </row>
    <row r="26" spans="3:10">
      <c r="E26" s="86"/>
      <c r="F26" s="87"/>
      <c r="J26" s="86"/>
    </row>
    <row r="27" spans="3:10">
      <c r="E27" s="86"/>
      <c r="F27" s="87"/>
      <c r="J27" s="86"/>
    </row>
    <row r="28" spans="3:10">
      <c r="E28" s="86"/>
      <c r="F28" s="87"/>
      <c r="J28" s="86"/>
    </row>
    <row r="29" spans="3:10">
      <c r="E29" s="86"/>
      <c r="F29" s="87"/>
      <c r="J29" s="86"/>
    </row>
    <row r="30" spans="3:10">
      <c r="E30" s="86"/>
      <c r="F30" s="87"/>
      <c r="J30" s="86"/>
    </row>
    <row r="31" spans="3:10">
      <c r="E31" s="86"/>
      <c r="F31" s="87"/>
      <c r="J31" s="86"/>
    </row>
    <row r="32" spans="3:10">
      <c r="E32" s="86"/>
      <c r="F32" s="87"/>
      <c r="J32" s="86"/>
    </row>
    <row r="33" spans="5:10">
      <c r="E33" s="86"/>
      <c r="F33" s="87"/>
      <c r="J33" s="86"/>
    </row>
    <row r="34" spans="5:10">
      <c r="E34" s="86"/>
      <c r="F34" s="87"/>
      <c r="J34" s="86"/>
    </row>
    <row r="35" spans="5:10">
      <c r="E35" s="86"/>
      <c r="F35" s="87"/>
      <c r="J35" s="86"/>
    </row>
    <row r="36" spans="5:10">
      <c r="E36" s="86"/>
      <c r="F36" s="87"/>
      <c r="J36" s="86"/>
    </row>
    <row r="37" spans="5:10">
      <c r="E37" s="86"/>
      <c r="F37" s="87"/>
      <c r="J37" s="86"/>
    </row>
    <row r="38" spans="5:10">
      <c r="E38" s="86"/>
      <c r="F38" s="87"/>
      <c r="J38" s="86"/>
    </row>
    <row r="39" spans="5:10">
      <c r="E39" s="86"/>
      <c r="F39" s="87"/>
      <c r="J39" s="86"/>
    </row>
    <row r="40" spans="5:10">
      <c r="E40" s="86"/>
      <c r="F40" s="87"/>
      <c r="J40" s="86"/>
    </row>
    <row r="41" spans="5:10">
      <c r="E41" s="86"/>
      <c r="F41" s="87"/>
      <c r="J41" s="86"/>
    </row>
    <row r="42" spans="5:10">
      <c r="E42" s="86"/>
      <c r="F42" s="87"/>
      <c r="J42" s="86"/>
    </row>
    <row r="43" spans="5:10">
      <c r="E43" s="86"/>
      <c r="F43" s="87"/>
      <c r="J43" s="86"/>
    </row>
    <row r="44" spans="5:10">
      <c r="E44" s="86"/>
      <c r="F44" s="87"/>
      <c r="J44" s="86"/>
    </row>
    <row r="45" spans="5:10">
      <c r="E45" s="86"/>
      <c r="F45" s="87"/>
      <c r="J45" s="86"/>
    </row>
    <row r="46" spans="5:10">
      <c r="E46" s="86"/>
      <c r="F46" s="87"/>
      <c r="J46" s="86"/>
    </row>
    <row r="47" spans="5:10">
      <c r="E47" s="86"/>
      <c r="F47" s="87"/>
      <c r="J47" s="86"/>
    </row>
    <row r="48" spans="5:10">
      <c r="E48" s="86"/>
      <c r="F48" s="87"/>
      <c r="J48" s="86"/>
    </row>
    <row r="49" spans="5:10">
      <c r="E49" s="86"/>
      <c r="F49" s="87"/>
      <c r="J49" s="86"/>
    </row>
    <row r="50" spans="5:10">
      <c r="E50" s="86"/>
      <c r="F50" s="87"/>
      <c r="J50" s="86"/>
    </row>
    <row r="51" spans="5:10">
      <c r="E51" s="86"/>
      <c r="F51" s="87"/>
      <c r="J51" s="86"/>
    </row>
    <row r="52" spans="5:10">
      <c r="E52" s="86"/>
      <c r="F52" s="87"/>
      <c r="J52" s="86"/>
    </row>
    <row r="53" spans="5:10">
      <c r="E53" s="86"/>
      <c r="F53" s="87"/>
      <c r="J53" s="86"/>
    </row>
    <row r="54" spans="5:10">
      <c r="E54" s="86"/>
      <c r="F54" s="87"/>
      <c r="J54" s="86"/>
    </row>
    <row r="55" spans="5:10">
      <c r="E55" s="86"/>
      <c r="F55" s="87"/>
      <c r="J55" s="86"/>
    </row>
    <row r="56" spans="5:10">
      <c r="E56" s="86"/>
      <c r="F56" s="87"/>
      <c r="J56" s="86"/>
    </row>
    <row r="57" spans="5:10">
      <c r="E57" s="86"/>
      <c r="F57" s="87"/>
      <c r="J57" s="86"/>
    </row>
    <row r="58" spans="5:10">
      <c r="E58" s="86"/>
      <c r="F58" s="87"/>
      <c r="J58" s="86"/>
    </row>
    <row r="59" spans="5:10">
      <c r="E59" s="86"/>
      <c r="F59" s="87"/>
      <c r="J59" s="86"/>
    </row>
    <row r="60" spans="5:10">
      <c r="E60" s="86"/>
      <c r="F60" s="87"/>
      <c r="J60" s="86"/>
    </row>
    <row r="61" spans="5:10">
      <c r="E61" s="86"/>
      <c r="F61" s="87"/>
      <c r="J61" s="86"/>
    </row>
    <row r="62" spans="5:10">
      <c r="E62" s="86"/>
      <c r="F62" s="87"/>
      <c r="J62" s="86"/>
    </row>
    <row r="63" spans="5:10">
      <c r="E63" s="86"/>
      <c r="F63" s="87"/>
      <c r="J63" s="86"/>
    </row>
    <row r="64" spans="5:10">
      <c r="E64" s="86"/>
      <c r="F64" s="87"/>
      <c r="J64" s="86"/>
    </row>
    <row r="65" spans="5:10">
      <c r="E65" s="86"/>
      <c r="F65" s="87"/>
      <c r="J65" s="86"/>
    </row>
    <row r="66" spans="5:10">
      <c r="E66" s="86"/>
      <c r="F66" s="87"/>
      <c r="J66" s="86"/>
    </row>
    <row r="67" spans="5:10">
      <c r="E67" s="86"/>
      <c r="F67" s="87"/>
      <c r="J67" s="86"/>
    </row>
    <row r="68" spans="5:10">
      <c r="E68" s="86"/>
      <c r="F68" s="87"/>
      <c r="J68" s="86"/>
    </row>
    <row r="69" spans="5:10">
      <c r="E69" s="86"/>
      <c r="F69" s="87"/>
      <c r="J69" s="86"/>
    </row>
    <row r="70" spans="5:10">
      <c r="E70" s="86"/>
      <c r="F70" s="87"/>
      <c r="J70" s="86"/>
    </row>
    <row r="71" spans="5:10">
      <c r="E71" s="86"/>
      <c r="F71" s="87"/>
      <c r="J71" s="86"/>
    </row>
    <row r="72" spans="5:10">
      <c r="E72" s="86"/>
      <c r="F72" s="87"/>
      <c r="J72" s="86"/>
    </row>
    <row r="73" spans="5:10">
      <c r="E73" s="86"/>
      <c r="F73" s="87"/>
    </row>
    <row r="74" spans="5:10">
      <c r="E74" s="86"/>
      <c r="F74" s="87"/>
    </row>
    <row r="75" spans="5:10">
      <c r="E75" s="86"/>
      <c r="F75" s="87"/>
    </row>
    <row r="76" spans="5:10">
      <c r="E76" s="86"/>
      <c r="F76" s="87"/>
    </row>
    <row r="77" spans="5:10">
      <c r="E77" s="86"/>
      <c r="F77" s="87"/>
    </row>
    <row r="78" spans="5:10">
      <c r="E78" s="86"/>
      <c r="F78" s="87"/>
    </row>
    <row r="79" spans="5:10">
      <c r="E79" s="86"/>
      <c r="F79" s="87"/>
    </row>
    <row r="80" spans="5:10">
      <c r="E80" s="86"/>
      <c r="F80" s="87"/>
    </row>
    <row r="81" spans="5:6">
      <c r="E81" s="86"/>
      <c r="F81" s="87"/>
    </row>
    <row r="82" spans="5:6">
      <c r="E82" s="86"/>
      <c r="F82" s="87"/>
    </row>
    <row r="83" spans="5:6">
      <c r="E83" s="86"/>
      <c r="F83" s="87"/>
    </row>
    <row r="84" spans="5:6">
      <c r="E84" s="86"/>
      <c r="F84" s="87"/>
    </row>
    <row r="85" spans="5:6">
      <c r="E85" s="86"/>
      <c r="F85" s="87"/>
    </row>
    <row r="86" spans="5:6">
      <c r="E86" s="86"/>
      <c r="F86" s="87"/>
    </row>
    <row r="87" spans="5:6">
      <c r="E87" s="86"/>
      <c r="F87" s="87"/>
    </row>
    <row r="88" spans="5:6">
      <c r="E88" s="86"/>
      <c r="F88" s="87"/>
    </row>
    <row r="89" spans="5:6">
      <c r="E89" s="86"/>
      <c r="F89" s="87"/>
    </row>
    <row r="90" spans="5:6">
      <c r="E90" s="86"/>
      <c r="F90" s="87"/>
    </row>
    <row r="91" spans="5:6">
      <c r="E91" s="86"/>
      <c r="F91" s="87"/>
    </row>
    <row r="92" spans="5:6">
      <c r="E92" s="86"/>
      <c r="F92" s="87"/>
    </row>
    <row r="93" spans="5:6">
      <c r="E93" s="86"/>
      <c r="F93" s="87"/>
    </row>
    <row r="94" spans="5:6">
      <c r="E94" s="86"/>
      <c r="F94" s="87"/>
    </row>
    <row r="95" spans="5:6">
      <c r="E95" s="86"/>
      <c r="F95" s="87"/>
    </row>
    <row r="96" spans="5:6">
      <c r="E96" s="86"/>
      <c r="F96" s="87"/>
    </row>
    <row r="97" spans="5:6">
      <c r="E97" s="86"/>
      <c r="F97" s="87"/>
    </row>
    <row r="98" spans="5:6">
      <c r="E98" s="86"/>
      <c r="F98" s="87"/>
    </row>
    <row r="99" spans="5:6">
      <c r="E99" s="86"/>
      <c r="F99" s="87"/>
    </row>
    <row r="100" spans="5:6">
      <c r="E100" s="86"/>
      <c r="F100" s="87"/>
    </row>
    <row r="101" spans="5:6">
      <c r="E101" s="86"/>
      <c r="F101" s="87"/>
    </row>
    <row r="102" spans="5:6">
      <c r="E102" s="86"/>
      <c r="F102" s="87"/>
    </row>
    <row r="103" spans="5:6">
      <c r="E103" s="86"/>
      <c r="F103" s="87"/>
    </row>
    <row r="104" spans="5:6">
      <c r="E104" s="86"/>
      <c r="F104" s="87"/>
    </row>
    <row r="105" spans="5:6">
      <c r="E105" s="86"/>
      <c r="F105" s="87"/>
    </row>
    <row r="106" spans="5:6">
      <c r="E106" s="86"/>
      <c r="F106" s="87"/>
    </row>
    <row r="107" spans="5:6">
      <c r="E107" s="86"/>
      <c r="F107" s="87"/>
    </row>
    <row r="108" spans="5:6">
      <c r="E108" s="86"/>
      <c r="F108" s="87"/>
    </row>
    <row r="109" spans="5:6">
      <c r="E109" s="86"/>
      <c r="F109" s="87"/>
    </row>
    <row r="110" spans="5:6">
      <c r="E110" s="86"/>
      <c r="F110" s="87"/>
    </row>
    <row r="111" spans="5:6">
      <c r="E111" s="86"/>
      <c r="F111" s="87"/>
    </row>
    <row r="112" spans="5:6">
      <c r="E112" s="86"/>
      <c r="F112" s="87"/>
    </row>
    <row r="113" spans="5:6">
      <c r="E113" s="86"/>
      <c r="F113" s="87"/>
    </row>
    <row r="114" spans="5:6">
      <c r="E114" s="86"/>
      <c r="F114" s="87"/>
    </row>
    <row r="115" spans="5:6">
      <c r="E115" s="86"/>
      <c r="F115" s="87"/>
    </row>
    <row r="116" spans="5:6">
      <c r="E116" s="86"/>
      <c r="F116" s="87"/>
    </row>
    <row r="117" spans="5:6">
      <c r="E117" s="86"/>
      <c r="F117" s="87"/>
    </row>
    <row r="118" spans="5:6">
      <c r="E118" s="86"/>
      <c r="F118" s="87"/>
    </row>
    <row r="119" spans="5:6">
      <c r="E119" s="86"/>
      <c r="F119" s="87"/>
    </row>
    <row r="120" spans="5:6">
      <c r="E120" s="86"/>
      <c r="F120" s="87"/>
    </row>
    <row r="121" spans="5:6">
      <c r="E121" s="86"/>
      <c r="F121" s="87"/>
    </row>
    <row r="122" spans="5:6">
      <c r="E122" s="86"/>
      <c r="F122" s="87"/>
    </row>
    <row r="123" spans="5:6">
      <c r="E123" s="86"/>
      <c r="F123" s="87"/>
    </row>
    <row r="124" spans="5:6">
      <c r="E124" s="86"/>
      <c r="F124" s="87"/>
    </row>
    <row r="125" spans="5:6">
      <c r="E125" s="86"/>
      <c r="F125" s="87"/>
    </row>
    <row r="126" spans="5:6">
      <c r="E126" s="86"/>
      <c r="F126" s="87"/>
    </row>
    <row r="127" spans="5:6">
      <c r="E127" s="86"/>
      <c r="F127" s="87"/>
    </row>
    <row r="128" spans="5:6">
      <c r="E128" s="86"/>
      <c r="F128" s="87"/>
    </row>
    <row r="129" spans="5:6">
      <c r="E129" s="86"/>
      <c r="F129" s="87"/>
    </row>
    <row r="130" spans="5:6">
      <c r="E130" s="86"/>
      <c r="F130" s="87"/>
    </row>
    <row r="131" spans="5:6">
      <c r="E131" s="86"/>
      <c r="F131" s="87"/>
    </row>
    <row r="132" spans="5:6">
      <c r="E132" s="86"/>
      <c r="F132" s="87"/>
    </row>
    <row r="133" spans="5:6">
      <c r="E133" s="86"/>
      <c r="F133" s="87"/>
    </row>
    <row r="134" spans="5:6">
      <c r="E134" s="86"/>
      <c r="F134" s="87"/>
    </row>
    <row r="135" spans="5:6">
      <c r="E135" s="86"/>
      <c r="F135" s="87"/>
    </row>
    <row r="136" spans="5:6">
      <c r="E136" s="86"/>
      <c r="F136" s="87"/>
    </row>
    <row r="137" spans="5:6">
      <c r="E137" s="86"/>
      <c r="F137" s="87"/>
    </row>
    <row r="138" spans="5:6">
      <c r="E138" s="86"/>
      <c r="F138" s="87"/>
    </row>
    <row r="139" spans="5:6">
      <c r="E139" s="86"/>
      <c r="F139" s="87"/>
    </row>
    <row r="140" spans="5:6">
      <c r="E140" s="86"/>
      <c r="F140" s="87"/>
    </row>
    <row r="141" spans="5:6">
      <c r="E141" s="86"/>
      <c r="F141" s="87"/>
    </row>
    <row r="142" spans="5:6">
      <c r="E142" s="86"/>
      <c r="F142" s="87"/>
    </row>
    <row r="143" spans="5:6">
      <c r="E143" s="86"/>
      <c r="F143" s="87"/>
    </row>
    <row r="144" spans="5:6">
      <c r="E144" s="86"/>
      <c r="F144" s="87"/>
    </row>
    <row r="145" spans="5:6">
      <c r="E145" s="86"/>
      <c r="F145" s="87"/>
    </row>
    <row r="146" spans="5:6">
      <c r="E146" s="86"/>
      <c r="F146" s="87"/>
    </row>
    <row r="147" spans="5:6">
      <c r="E147" s="86"/>
      <c r="F147" s="87"/>
    </row>
    <row r="148" spans="5:6">
      <c r="E148" s="86"/>
      <c r="F148" s="87"/>
    </row>
    <row r="149" spans="5:6">
      <c r="E149" s="86"/>
      <c r="F149" s="87"/>
    </row>
    <row r="150" spans="5:6">
      <c r="E150" s="86"/>
      <c r="F150" s="87"/>
    </row>
    <row r="151" spans="5:6">
      <c r="E151" s="86"/>
      <c r="F151" s="87"/>
    </row>
    <row r="152" spans="5:6">
      <c r="E152" s="86"/>
      <c r="F152" s="87"/>
    </row>
    <row r="153" spans="5:6">
      <c r="E153" s="86"/>
      <c r="F153" s="87"/>
    </row>
    <row r="154" spans="5:6">
      <c r="E154" s="86"/>
      <c r="F154" s="87"/>
    </row>
    <row r="155" spans="5:6">
      <c r="E155" s="86"/>
      <c r="F155" s="87"/>
    </row>
    <row r="156" spans="5:6">
      <c r="E156" s="86"/>
      <c r="F156" s="87"/>
    </row>
    <row r="157" spans="5:6">
      <c r="E157" s="86"/>
      <c r="F157" s="87"/>
    </row>
    <row r="158" spans="5:6">
      <c r="E158" s="86"/>
      <c r="F158" s="87"/>
    </row>
    <row r="159" spans="5:6">
      <c r="E159" s="86"/>
      <c r="F159" s="87"/>
    </row>
    <row r="160" spans="5:6">
      <c r="E160" s="86"/>
      <c r="F160" s="87"/>
    </row>
    <row r="161" spans="5:6">
      <c r="E161" s="86"/>
      <c r="F161" s="87"/>
    </row>
    <row r="162" spans="5:6">
      <c r="E162" s="86"/>
      <c r="F162" s="87"/>
    </row>
    <row r="163" spans="5:6">
      <c r="E163" s="86"/>
      <c r="F163" s="87"/>
    </row>
    <row r="164" spans="5:6">
      <c r="E164" s="86"/>
      <c r="F164" s="87"/>
    </row>
    <row r="165" spans="5:6">
      <c r="E165" s="86"/>
      <c r="F165" s="87"/>
    </row>
    <row r="166" spans="5:6">
      <c r="E166" s="86"/>
      <c r="F166" s="87"/>
    </row>
    <row r="167" spans="5:6">
      <c r="E167" s="86"/>
      <c r="F167" s="87"/>
    </row>
    <row r="168" spans="5:6">
      <c r="E168" s="86"/>
      <c r="F168" s="87"/>
    </row>
    <row r="169" spans="5:6">
      <c r="E169" s="86"/>
      <c r="F169" s="87"/>
    </row>
    <row r="170" spans="5:6">
      <c r="E170" s="86"/>
      <c r="F170" s="87"/>
    </row>
    <row r="171" spans="5:6">
      <c r="E171" s="86"/>
      <c r="F171" s="87"/>
    </row>
    <row r="172" spans="5:6">
      <c r="E172" s="86"/>
      <c r="F172" s="87"/>
    </row>
    <row r="173" spans="5:6">
      <c r="E173" s="86"/>
      <c r="F173" s="87"/>
    </row>
    <row r="174" spans="5:6">
      <c r="E174" s="86"/>
      <c r="F174" s="87"/>
    </row>
    <row r="175" spans="5:6">
      <c r="E175" s="86"/>
      <c r="F175" s="87"/>
    </row>
    <row r="176" spans="5:6">
      <c r="E176" s="86"/>
      <c r="F176" s="87"/>
    </row>
    <row r="177" spans="5:6">
      <c r="E177" s="86"/>
      <c r="F177" s="87"/>
    </row>
    <row r="178" spans="5:6">
      <c r="E178" s="86"/>
      <c r="F178" s="87"/>
    </row>
    <row r="179" spans="5:6">
      <c r="E179" s="86"/>
      <c r="F179" s="87"/>
    </row>
    <row r="180" spans="5:6">
      <c r="E180" s="86"/>
      <c r="F180" s="87"/>
    </row>
    <row r="181" spans="5:6">
      <c r="E181" s="86"/>
      <c r="F181" s="87"/>
    </row>
    <row r="182" spans="5:6">
      <c r="E182" s="86"/>
      <c r="F182" s="87"/>
    </row>
    <row r="183" spans="5:6">
      <c r="E183" s="86"/>
      <c r="F183" s="87"/>
    </row>
    <row r="184" spans="5:6">
      <c r="E184" s="86"/>
      <c r="F184" s="87"/>
    </row>
    <row r="185" spans="5:6">
      <c r="E185" s="86"/>
      <c r="F185" s="87"/>
    </row>
    <row r="186" spans="5:6">
      <c r="E186" s="86"/>
      <c r="F186" s="87"/>
    </row>
    <row r="187" spans="5:6">
      <c r="E187" s="86"/>
      <c r="F187" s="87"/>
    </row>
    <row r="188" spans="5:6">
      <c r="E188" s="86"/>
      <c r="F188" s="87"/>
    </row>
    <row r="189" spans="5:6">
      <c r="E189" s="86"/>
      <c r="F189" s="87"/>
    </row>
    <row r="190" spans="5:6">
      <c r="E190" s="86"/>
      <c r="F190" s="87"/>
    </row>
    <row r="191" spans="5:6">
      <c r="E191" s="86"/>
      <c r="F191" s="87"/>
    </row>
    <row r="192" spans="5:6">
      <c r="E192" s="86"/>
      <c r="F192" s="87"/>
    </row>
    <row r="193" spans="5:6">
      <c r="E193" s="86"/>
      <c r="F193" s="87"/>
    </row>
    <row r="194" spans="5:6">
      <c r="E194" s="86"/>
      <c r="F194" s="87"/>
    </row>
    <row r="195" spans="5:6">
      <c r="E195" s="86"/>
      <c r="F195" s="87"/>
    </row>
    <row r="196" spans="5:6">
      <c r="E196" s="86"/>
      <c r="F196" s="87"/>
    </row>
    <row r="197" spans="5:6">
      <c r="E197" s="86"/>
      <c r="F197" s="87"/>
    </row>
    <row r="198" spans="5:6">
      <c r="E198" s="86"/>
      <c r="F198" s="87"/>
    </row>
    <row r="199" spans="5:6">
      <c r="E199" s="86"/>
      <c r="F199" s="87"/>
    </row>
    <row r="200" spans="5:6">
      <c r="E200" s="86"/>
      <c r="F200" s="87"/>
    </row>
    <row r="201" spans="5:6">
      <c r="E201" s="86"/>
      <c r="F201" s="87"/>
    </row>
    <row r="202" spans="5:6">
      <c r="E202" s="86"/>
      <c r="F202" s="87"/>
    </row>
    <row r="203" spans="5:6">
      <c r="E203" s="86"/>
      <c r="F203" s="87"/>
    </row>
    <row r="204" spans="5:6">
      <c r="E204" s="86"/>
      <c r="F204" s="87"/>
    </row>
    <row r="205" spans="5:6">
      <c r="E205" s="86"/>
      <c r="F205" s="87"/>
    </row>
    <row r="206" spans="5:6">
      <c r="E206" s="86"/>
      <c r="F206" s="87"/>
    </row>
    <row r="207" spans="5:6">
      <c r="E207" s="86"/>
      <c r="F207" s="87"/>
    </row>
    <row r="208" spans="5:6">
      <c r="E208" s="86"/>
      <c r="F208" s="87"/>
    </row>
    <row r="209" spans="5:6">
      <c r="E209" s="86"/>
      <c r="F209" s="87"/>
    </row>
    <row r="210" spans="5:6">
      <c r="E210" s="86"/>
      <c r="F210" s="87"/>
    </row>
    <row r="211" spans="5:6">
      <c r="E211" s="86"/>
      <c r="F211" s="87"/>
    </row>
    <row r="212" spans="5:6">
      <c r="E212" s="86"/>
      <c r="F212" s="87"/>
    </row>
    <row r="213" spans="5:6">
      <c r="E213" s="86"/>
      <c r="F213" s="87"/>
    </row>
    <row r="214" spans="5:6">
      <c r="E214" s="86"/>
      <c r="F214" s="87"/>
    </row>
    <row r="215" spans="5:6">
      <c r="E215" s="86"/>
      <c r="F215" s="87"/>
    </row>
    <row r="216" spans="5:6">
      <c r="E216" s="86"/>
      <c r="F216" s="87"/>
    </row>
    <row r="217" spans="5:6">
      <c r="E217" s="86"/>
      <c r="F217" s="87"/>
    </row>
    <row r="218" spans="5:6">
      <c r="E218" s="86"/>
      <c r="F218" s="87"/>
    </row>
    <row r="219" spans="5:6">
      <c r="E219" s="86"/>
      <c r="F219" s="87"/>
    </row>
    <row r="220" spans="5:6">
      <c r="E220" s="86"/>
      <c r="F220" s="87"/>
    </row>
    <row r="221" spans="5:6">
      <c r="E221" s="86"/>
      <c r="F221" s="87"/>
    </row>
  </sheetData>
  <sheetProtection algorithmName="SHA-512" hashValue="ABSGzIsOfs6i/CaNgKN1oBRIH7cU7WrOHsJBryOMOSGWqcU+jpbPxd4xN4szrnazJmsJdcZsoKj7Ne0cuMogvA==" saltValue="+ugAy66T7Tgo2BfPkw7jtw==" spinCount="100000" sheet="1" objects="1" scenarios="1"/>
  <mergeCells count="8">
    <mergeCell ref="C16:E18"/>
    <mergeCell ref="C19:E20"/>
    <mergeCell ref="C1:D1"/>
    <mergeCell ref="B8:F8"/>
    <mergeCell ref="C10:D10"/>
    <mergeCell ref="C11:D11"/>
    <mergeCell ref="C12:D12"/>
    <mergeCell ref="C14:D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94BF-7D35-49B8-9898-93D3A8481194}">
  <sheetPr>
    <pageSetUpPr fitToPage="1"/>
  </sheetPr>
  <dimension ref="A1:AY45"/>
  <sheetViews>
    <sheetView showGridLines="0" topLeftCell="E5" zoomScale="90" zoomScaleNormal="90" workbookViewId="0">
      <selection activeCell="G9" sqref="G9"/>
    </sheetView>
  </sheetViews>
  <sheetFormatPr baseColWidth="10" defaultColWidth="16.140625" defaultRowHeight="15" customHeight="1" zeroHeight="1" outlineLevelCol="1"/>
  <cols>
    <col min="1" max="1" width="3.28515625" style="5" hidden="1" customWidth="1"/>
    <col min="2" max="2" width="35.28515625" style="5" hidden="1" customWidth="1" outlineLevel="1"/>
    <col min="3" max="3" width="15.85546875" style="5" hidden="1" customWidth="1" outlineLevel="1"/>
    <col min="4" max="4" width="35.28515625" style="5" hidden="1" customWidth="1" outlineLevel="1"/>
    <col min="5" max="5" width="7.140625" style="53" customWidth="1" collapsed="1"/>
    <col min="6" max="6" width="38.85546875" style="54" bestFit="1" customWidth="1"/>
    <col min="7" max="7" width="16.7109375" style="53" bestFit="1" customWidth="1"/>
    <col min="8" max="8" width="13.5703125" style="53" bestFit="1" customWidth="1"/>
    <col min="9" max="9" width="17" style="53" customWidth="1"/>
    <col min="10" max="10" width="18.28515625" style="53" bestFit="1" customWidth="1"/>
    <col min="11" max="11" width="20.7109375" style="53" bestFit="1" customWidth="1"/>
    <col min="12" max="12" width="18.28515625" style="53" customWidth="1"/>
    <col min="13" max="13" width="9" style="53" customWidth="1"/>
    <col min="14" max="14" width="16.140625" style="19" hidden="1" customWidth="1" outlineLevel="1"/>
    <col min="15" max="18" width="16.140625" style="5" hidden="1" customWidth="1" outlineLevel="1"/>
    <col min="19" max="19" width="16.140625" style="5" customWidth="1" collapsed="1"/>
    <col min="20" max="36" width="16.140625" style="5" customWidth="1"/>
    <col min="37" max="37" width="16.140625" style="5" hidden="1" customWidth="1" outlineLevel="1"/>
    <col min="38" max="38" width="16.140625" style="5" hidden="1" customWidth="1" outlineLevel="1" collapsed="1"/>
    <col min="39" max="39" width="0" style="5" hidden="1" customWidth="1" outlineLevel="1" collapsed="1"/>
    <col min="40" max="40" width="0" style="5" hidden="1" customWidth="1" outlineLevel="1"/>
    <col min="41" max="43" width="0" style="5" hidden="1" customWidth="1" outlineLevel="1" collapsed="1"/>
    <col min="44" max="44" width="0" style="5" hidden="1" customWidth="1" outlineLevel="1"/>
    <col min="45" max="47" width="0" style="5" hidden="1" customWidth="1" outlineLevel="1" collapsed="1"/>
    <col min="48" max="48" width="0" style="5" hidden="1" customWidth="1" outlineLevel="1"/>
    <col min="49" max="50" width="0" style="5" hidden="1" customWidth="1" outlineLevel="1" collapsed="1"/>
    <col min="51" max="51" width="16.140625" style="5" outlineLevel="1" collapsed="1"/>
    <col min="52" max="16384" width="16.140625" style="5" outlineLevel="1"/>
  </cols>
  <sheetData>
    <row r="1" spans="2:19">
      <c r="E1" s="1"/>
      <c r="F1" s="2"/>
      <c r="G1" s="1"/>
      <c r="H1" s="1"/>
      <c r="I1" s="1"/>
      <c r="J1" s="1"/>
      <c r="K1" s="1"/>
      <c r="L1" s="1"/>
      <c r="M1" s="1"/>
      <c r="N1" s="3"/>
      <c r="O1" s="4"/>
      <c r="P1" s="4"/>
      <c r="Q1" s="4"/>
      <c r="R1" s="4"/>
      <c r="S1" s="4"/>
    </row>
    <row r="2" spans="2:19">
      <c r="E2" s="1"/>
      <c r="F2" s="2"/>
      <c r="G2" s="1"/>
      <c r="H2" s="1"/>
      <c r="I2" s="1"/>
      <c r="J2" s="1"/>
      <c r="K2" s="1"/>
      <c r="L2" s="1"/>
      <c r="M2" s="1"/>
      <c r="N2" s="3"/>
      <c r="O2" s="4"/>
      <c r="P2" s="4"/>
      <c r="Q2" s="4"/>
      <c r="R2" s="4"/>
      <c r="S2" s="4"/>
    </row>
    <row r="3" spans="2:19">
      <c r="E3" s="1"/>
      <c r="F3" s="6"/>
      <c r="G3" s="6"/>
      <c r="H3" s="6"/>
      <c r="I3" s="6"/>
      <c r="J3" s="1"/>
      <c r="K3" s="1"/>
      <c r="L3" s="1"/>
      <c r="M3" s="1"/>
      <c r="N3" s="3"/>
      <c r="O3" s="4"/>
      <c r="P3" s="4"/>
      <c r="Q3" s="4"/>
      <c r="R3" s="4"/>
      <c r="S3" s="4"/>
    </row>
    <row r="4" spans="2:19" ht="33" customHeight="1">
      <c r="E4" s="1"/>
      <c r="F4" s="2"/>
      <c r="G4" s="1"/>
      <c r="H4" s="1"/>
      <c r="I4" s="1"/>
      <c r="J4" s="1"/>
      <c r="K4" s="1"/>
      <c r="L4" s="1"/>
      <c r="M4" s="1"/>
      <c r="N4" s="3"/>
      <c r="O4" s="4"/>
      <c r="P4" s="4"/>
      <c r="Q4" s="4"/>
      <c r="R4" s="4"/>
      <c r="S4" s="4"/>
    </row>
    <row r="5" spans="2:19">
      <c r="E5" s="1"/>
      <c r="F5" s="7" t="s">
        <v>40</v>
      </c>
      <c r="G5" s="1"/>
      <c r="H5" s="1"/>
      <c r="I5" s="1"/>
      <c r="J5" s="1"/>
      <c r="K5" s="1"/>
      <c r="L5" s="1"/>
      <c r="M5" s="1"/>
      <c r="N5" s="3"/>
      <c r="O5" s="4"/>
      <c r="P5" s="4"/>
      <c r="Q5" s="4"/>
      <c r="R5" s="4"/>
      <c r="S5" s="4"/>
    </row>
    <row r="6" spans="2:19">
      <c r="E6" s="1"/>
      <c r="F6" s="7" t="s">
        <v>33</v>
      </c>
      <c r="G6" s="1"/>
      <c r="H6" s="1"/>
      <c r="I6" s="1"/>
      <c r="J6" s="1"/>
      <c r="K6" s="1"/>
      <c r="L6" s="1"/>
      <c r="M6" s="1"/>
      <c r="N6" s="3"/>
      <c r="O6" s="4"/>
      <c r="P6" s="4"/>
      <c r="Q6" s="4"/>
      <c r="R6" s="4"/>
      <c r="S6" s="4"/>
    </row>
    <row r="7" spans="2:19">
      <c r="E7" s="1"/>
      <c r="F7" s="2"/>
      <c r="G7" s="1"/>
      <c r="H7" s="1"/>
      <c r="I7" s="1"/>
      <c r="J7" s="1"/>
      <c r="K7" s="1"/>
      <c r="L7" s="1"/>
      <c r="M7" s="1"/>
      <c r="N7" s="3"/>
      <c r="O7" s="4"/>
      <c r="P7" s="4"/>
      <c r="Q7" s="4"/>
      <c r="R7" s="4"/>
      <c r="S7" s="4"/>
    </row>
    <row r="8" spans="2:19">
      <c r="E8" s="1"/>
      <c r="F8" s="2"/>
      <c r="G8" s="1"/>
      <c r="H8" s="1"/>
      <c r="I8" s="1"/>
      <c r="J8" s="1"/>
      <c r="K8" s="1"/>
      <c r="L8" s="1"/>
      <c r="M8" s="20"/>
      <c r="N8" s="3"/>
      <c r="O8" s="4"/>
      <c r="P8" s="4"/>
      <c r="Q8" s="4"/>
      <c r="R8" s="4"/>
      <c r="S8" s="4"/>
    </row>
    <row r="9" spans="2:19">
      <c r="E9" s="1"/>
      <c r="F9" s="8" t="s">
        <v>27</v>
      </c>
      <c r="G9" s="9">
        <v>10000</v>
      </c>
      <c r="H9" s="1"/>
      <c r="I9" s="1"/>
      <c r="J9" s="95" t="s">
        <v>1</v>
      </c>
      <c r="K9" s="95"/>
      <c r="L9" s="10">
        <f>+XIRR(L17:L21,F17:F21)</f>
        <v>9.6997135877609275E-2</v>
      </c>
      <c r="M9" s="55"/>
      <c r="N9" s="11"/>
      <c r="O9" s="4"/>
      <c r="P9" s="4"/>
      <c r="Q9" s="4"/>
      <c r="R9" s="4"/>
      <c r="S9" s="4"/>
    </row>
    <row r="10" spans="2:19">
      <c r="E10" s="1"/>
      <c r="F10" s="8" t="s">
        <v>2</v>
      </c>
      <c r="G10" s="12">
        <v>45645</v>
      </c>
      <c r="H10" s="1"/>
      <c r="I10" s="1"/>
      <c r="J10" s="95" t="s">
        <v>37</v>
      </c>
      <c r="K10" s="95"/>
      <c r="L10" s="10">
        <f>+NOMINAL(L9,2)</f>
        <v>9.475262107735194E-2</v>
      </c>
      <c r="M10" s="55"/>
      <c r="N10" s="13"/>
      <c r="O10" s="4"/>
      <c r="P10" s="4"/>
      <c r="Q10" s="4"/>
      <c r="R10" s="4"/>
      <c r="S10" s="4"/>
    </row>
    <row r="11" spans="2:19">
      <c r="E11" s="1"/>
      <c r="F11" s="8" t="s">
        <v>30</v>
      </c>
      <c r="G11" s="63">
        <v>9.5000000000000001E-2</v>
      </c>
      <c r="H11" s="1"/>
      <c r="I11" s="1"/>
      <c r="J11" s="95" t="s">
        <v>4</v>
      </c>
      <c r="K11" s="95"/>
      <c r="L11" s="15">
        <f>+SUM(R18:R21)/(365/12)</f>
        <v>22.4731753284481</v>
      </c>
      <c r="M11" s="56"/>
      <c r="N11" s="13"/>
      <c r="O11" s="4"/>
      <c r="P11" s="4"/>
      <c r="Q11" s="4"/>
      <c r="R11" s="4"/>
      <c r="S11" s="4"/>
    </row>
    <row r="12" spans="2:19">
      <c r="E12" s="1"/>
      <c r="F12" s="16"/>
      <c r="G12" s="16"/>
      <c r="H12" s="16"/>
      <c r="I12" s="6"/>
      <c r="J12" s="95" t="s">
        <v>20</v>
      </c>
      <c r="K12" s="95"/>
      <c r="L12" s="15">
        <f>+L11/12</f>
        <v>1.8727646107040083</v>
      </c>
      <c r="M12" s="55"/>
      <c r="N12" s="17"/>
      <c r="O12" s="18"/>
      <c r="P12" s="4"/>
      <c r="Q12" s="4"/>
      <c r="R12" s="4"/>
      <c r="S12" s="4"/>
    </row>
    <row r="13" spans="2:19">
      <c r="E13" s="1"/>
      <c r="F13" s="16"/>
      <c r="G13" s="16"/>
      <c r="H13" s="16"/>
      <c r="I13" s="6"/>
      <c r="J13" s="95" t="s">
        <v>6</v>
      </c>
      <c r="K13" s="95"/>
      <c r="L13" s="65">
        <f>+O26/G17</f>
        <v>1.0000000099025939</v>
      </c>
      <c r="M13" s="57"/>
      <c r="N13" s="17"/>
      <c r="O13" s="18"/>
      <c r="P13" s="4"/>
      <c r="Q13" s="4"/>
      <c r="R13" s="4"/>
      <c r="S13" s="4"/>
    </row>
    <row r="14" spans="2:19" s="19" customFormat="1">
      <c r="E14" s="20"/>
      <c r="F14" s="21"/>
      <c r="G14" s="22"/>
      <c r="H14" s="23"/>
      <c r="I14" s="24"/>
      <c r="J14" s="24"/>
      <c r="K14" s="24"/>
      <c r="L14" s="24"/>
      <c r="M14" s="24"/>
      <c r="N14" s="17"/>
      <c r="O14" s="25"/>
      <c r="P14" s="3"/>
      <c r="Q14" s="3"/>
      <c r="R14" s="3"/>
      <c r="S14" s="3"/>
    </row>
    <row r="15" spans="2:19" ht="15.75" thickBot="1">
      <c r="E15" s="1"/>
      <c r="F15" s="2"/>
      <c r="G15" s="1"/>
      <c r="H15" s="1"/>
      <c r="I15" s="1"/>
      <c r="J15" s="1"/>
      <c r="K15" s="1"/>
      <c r="L15" s="1"/>
      <c r="M15" s="20"/>
      <c r="N15" s="25"/>
      <c r="O15" s="18"/>
      <c r="P15" s="4"/>
      <c r="Q15" s="4"/>
      <c r="R15" s="4"/>
      <c r="S15" s="4"/>
    </row>
    <row r="16" spans="2:19" s="34" customFormat="1" ht="28.5" customHeight="1" thickBot="1">
      <c r="B16" s="26"/>
      <c r="C16" s="26" t="s">
        <v>7</v>
      </c>
      <c r="D16" s="26"/>
      <c r="E16" s="27"/>
      <c r="F16" s="28" t="s">
        <v>8</v>
      </c>
      <c r="G16" s="28" t="s">
        <v>22</v>
      </c>
      <c r="H16" s="28" t="s">
        <v>10</v>
      </c>
      <c r="I16" s="28" t="s">
        <v>23</v>
      </c>
      <c r="J16" s="28" t="s">
        <v>24</v>
      </c>
      <c r="K16" s="28" t="s">
        <v>25</v>
      </c>
      <c r="L16" s="29" t="s">
        <v>26</v>
      </c>
      <c r="M16" s="58"/>
      <c r="N16" s="30"/>
      <c r="O16" s="31" t="s">
        <v>15</v>
      </c>
      <c r="P16" s="31" t="s">
        <v>16</v>
      </c>
      <c r="Q16" s="32"/>
      <c r="R16" s="31" t="s">
        <v>17</v>
      </c>
      <c r="S16" s="33"/>
    </row>
    <row r="17" spans="2:19">
      <c r="B17" s="35">
        <f>+G10</f>
        <v>45645</v>
      </c>
      <c r="C17" s="64">
        <f>+$G$11+$G$12</f>
        <v>9.5000000000000001E-2</v>
      </c>
      <c r="D17" s="35">
        <f>+G10</f>
        <v>45645</v>
      </c>
      <c r="E17" s="37"/>
      <c r="F17" s="38">
        <f>+G10</f>
        <v>45645</v>
      </c>
      <c r="G17" s="39">
        <f>G9</f>
        <v>10000</v>
      </c>
      <c r="H17" s="40"/>
      <c r="I17" s="39"/>
      <c r="J17" s="39"/>
      <c r="K17" s="39">
        <f t="shared" ref="K17:K18" si="0">+G17-J17</f>
        <v>10000</v>
      </c>
      <c r="L17" s="41">
        <f>-G17</f>
        <v>-10000</v>
      </c>
      <c r="M17" s="59"/>
      <c r="N17" s="42"/>
      <c r="O17" s="43"/>
      <c r="P17" s="43"/>
      <c r="Q17" s="44"/>
      <c r="R17" s="44"/>
      <c r="S17" s="4"/>
    </row>
    <row r="18" spans="2:19">
      <c r="B18" s="35">
        <v>45827</v>
      </c>
      <c r="C18" s="64">
        <f>+$G$11+$G$12</f>
        <v>9.5000000000000001E-2</v>
      </c>
      <c r="D18" s="45">
        <f>+B18</f>
        <v>45827</v>
      </c>
      <c r="E18" s="37"/>
      <c r="F18" s="46">
        <f>+D18</f>
        <v>45827</v>
      </c>
      <c r="G18" s="39">
        <f t="shared" ref="G18:G19" si="1">+K17</f>
        <v>10000</v>
      </c>
      <c r="H18" s="62">
        <f>+B18-B17</f>
        <v>182</v>
      </c>
      <c r="I18" s="39">
        <f t="shared" ref="I18:I19" si="2">+G18*($G$11)*(H18)/365</f>
        <v>473.69863013698631</v>
      </c>
      <c r="J18" s="39"/>
      <c r="K18" s="39">
        <f t="shared" si="0"/>
        <v>10000</v>
      </c>
      <c r="L18" s="41">
        <f>+I18+J18</f>
        <v>473.69863013698631</v>
      </c>
      <c r="M18" s="59"/>
      <c r="N18" s="42"/>
      <c r="O18" s="47">
        <f t="shared" ref="O18:O19" si="3">+L18/(1+$L$9)^((P18)/365)</f>
        <v>452.32902665701789</v>
      </c>
      <c r="P18" s="48">
        <f t="shared" ref="P18:P19" si="4">+F18-$F$17</f>
        <v>182</v>
      </c>
      <c r="Q18" s="44"/>
      <c r="R18" s="49">
        <f>+(O18/$O$26)*P18</f>
        <v>8.232388203635729</v>
      </c>
      <c r="S18" s="4"/>
    </row>
    <row r="19" spans="2:19">
      <c r="B19" s="35">
        <v>46010</v>
      </c>
      <c r="C19" s="64">
        <f t="shared" ref="C19:C21" si="5">+$G$11+$G$12</f>
        <v>9.5000000000000001E-2</v>
      </c>
      <c r="D19" s="45">
        <f t="shared" ref="D19:D21" si="6">+B19</f>
        <v>46010</v>
      </c>
      <c r="E19" s="37"/>
      <c r="F19" s="46">
        <f t="shared" ref="F19:F21" si="7">+D19</f>
        <v>46010</v>
      </c>
      <c r="G19" s="39">
        <f t="shared" ref="G19:G21" si="8">+K18</f>
        <v>10000</v>
      </c>
      <c r="H19" s="62">
        <f t="shared" ref="H19:H21" si="9">+B19-B18</f>
        <v>183</v>
      </c>
      <c r="I19" s="39">
        <f t="shared" ref="I19:I21" si="10">+G19*($G$11)*(H19)/365</f>
        <v>476.30136986301369</v>
      </c>
      <c r="J19" s="39"/>
      <c r="K19" s="39">
        <f t="shared" ref="K19:K21" si="11">+G19-J19</f>
        <v>10000</v>
      </c>
      <c r="L19" s="41">
        <f t="shared" ref="L19:L21" si="12">+I19+J19</f>
        <v>476.30136986301369</v>
      </c>
      <c r="M19" s="59"/>
      <c r="N19" s="42"/>
      <c r="O19" s="47">
        <f t="shared" ref="O19:O21" si="13">+L19/(1+$L$9)^((P19)/365)</f>
        <v>434.186520899134</v>
      </c>
      <c r="P19" s="48">
        <f t="shared" ref="P19:P21" si="14">+F19-$F$17</f>
        <v>365</v>
      </c>
      <c r="Q19" s="44"/>
      <c r="R19" s="49">
        <f t="shared" ref="R19:R21" si="15">+(O19/$O$26)*P19</f>
        <v>15.847807855883987</v>
      </c>
      <c r="S19" s="4"/>
    </row>
    <row r="20" spans="2:19">
      <c r="B20" s="35">
        <v>46192</v>
      </c>
      <c r="C20" s="64">
        <f t="shared" si="5"/>
        <v>9.5000000000000001E-2</v>
      </c>
      <c r="D20" s="45">
        <f t="shared" si="6"/>
        <v>46192</v>
      </c>
      <c r="E20" s="37"/>
      <c r="F20" s="46">
        <f t="shared" si="7"/>
        <v>46192</v>
      </c>
      <c r="G20" s="39">
        <f t="shared" si="8"/>
        <v>10000</v>
      </c>
      <c r="H20" s="62">
        <f t="shared" si="9"/>
        <v>182</v>
      </c>
      <c r="I20" s="39">
        <f t="shared" si="10"/>
        <v>473.69863013698631</v>
      </c>
      <c r="J20" s="39"/>
      <c r="K20" s="39">
        <f t="shared" si="11"/>
        <v>10000</v>
      </c>
      <c r="L20" s="41">
        <f t="shared" si="12"/>
        <v>473.69863013698631</v>
      </c>
      <c r="M20" s="59"/>
      <c r="N20" s="42"/>
      <c r="O20" s="47">
        <f t="shared" si="13"/>
        <v>412.33382646450565</v>
      </c>
      <c r="P20" s="48">
        <f t="shared" si="14"/>
        <v>547</v>
      </c>
      <c r="Q20" s="44"/>
      <c r="R20" s="49">
        <f t="shared" si="15"/>
        <v>22.554660084258821</v>
      </c>
      <c r="S20" s="4"/>
    </row>
    <row r="21" spans="2:19" ht="15.75" thickBot="1">
      <c r="B21" s="35">
        <v>46375</v>
      </c>
      <c r="C21" s="64">
        <f t="shared" si="5"/>
        <v>9.5000000000000001E-2</v>
      </c>
      <c r="D21" s="45">
        <f>+B21+2</f>
        <v>46377</v>
      </c>
      <c r="E21" s="37"/>
      <c r="F21" s="46">
        <f t="shared" si="7"/>
        <v>46377</v>
      </c>
      <c r="G21" s="39">
        <f t="shared" si="8"/>
        <v>10000</v>
      </c>
      <c r="H21" s="62">
        <f t="shared" si="9"/>
        <v>183</v>
      </c>
      <c r="I21" s="39">
        <f t="shared" si="10"/>
        <v>476.30136986301369</v>
      </c>
      <c r="J21" s="39">
        <f>+G9</f>
        <v>10000</v>
      </c>
      <c r="K21" s="39">
        <f t="shared" si="11"/>
        <v>0</v>
      </c>
      <c r="L21" s="41">
        <f t="shared" si="12"/>
        <v>10476.301369863013</v>
      </c>
      <c r="M21" s="59"/>
      <c r="N21" s="42"/>
      <c r="O21" s="47">
        <f t="shared" si="13"/>
        <v>8701.15072500528</v>
      </c>
      <c r="P21" s="48">
        <f t="shared" si="14"/>
        <v>732</v>
      </c>
      <c r="Q21" s="44"/>
      <c r="R21" s="49">
        <f t="shared" si="15"/>
        <v>636.92422676318461</v>
      </c>
      <c r="S21" s="4"/>
    </row>
    <row r="22" spans="2:19" hidden="1">
      <c r="B22" s="35"/>
      <c r="C22" s="64"/>
      <c r="D22" s="45"/>
      <c r="E22" s="37"/>
      <c r="F22" s="46"/>
      <c r="G22" s="39"/>
      <c r="H22" s="62"/>
      <c r="I22" s="39"/>
      <c r="J22" s="39"/>
      <c r="K22" s="39"/>
      <c r="L22" s="41"/>
      <c r="M22" s="59"/>
      <c r="N22" s="42"/>
      <c r="O22" s="47"/>
      <c r="P22" s="48"/>
      <c r="Q22" s="44"/>
      <c r="R22" s="49"/>
      <c r="S22" s="4"/>
    </row>
    <row r="23" spans="2:19" hidden="1">
      <c r="B23" s="35"/>
      <c r="C23" s="64"/>
      <c r="D23" s="45"/>
      <c r="E23" s="37"/>
      <c r="F23" s="46"/>
      <c r="G23" s="39"/>
      <c r="H23" s="62"/>
      <c r="I23" s="39"/>
      <c r="J23" s="39"/>
      <c r="K23" s="39"/>
      <c r="L23" s="41"/>
      <c r="M23" s="59"/>
      <c r="N23" s="42"/>
      <c r="O23" s="47"/>
      <c r="P23" s="48"/>
      <c r="Q23" s="44"/>
      <c r="R23" s="49"/>
      <c r="S23" s="4"/>
    </row>
    <row r="24" spans="2:19" hidden="1">
      <c r="B24" s="35"/>
      <c r="C24" s="64"/>
      <c r="D24" s="45"/>
      <c r="E24" s="37"/>
      <c r="F24" s="46"/>
      <c r="G24" s="39"/>
      <c r="H24" s="62"/>
      <c r="I24" s="39"/>
      <c r="J24" s="39"/>
      <c r="K24" s="39"/>
      <c r="L24" s="41"/>
      <c r="M24" s="59"/>
      <c r="N24" s="42"/>
      <c r="O24" s="47"/>
      <c r="P24" s="48"/>
      <c r="Q24" s="44"/>
      <c r="R24" s="49"/>
      <c r="S24" s="4"/>
    </row>
    <row r="25" spans="2:19" ht="15.75" hidden="1" thickBot="1">
      <c r="B25" s="35"/>
      <c r="C25" s="64"/>
      <c r="D25" s="45"/>
      <c r="E25" s="37"/>
      <c r="F25" s="46"/>
      <c r="G25" s="39"/>
      <c r="H25" s="62"/>
      <c r="I25" s="39"/>
      <c r="J25" s="39"/>
      <c r="K25" s="39"/>
      <c r="L25" s="41"/>
      <c r="M25" s="59"/>
      <c r="N25" s="42"/>
      <c r="O25" s="47"/>
      <c r="P25" s="48"/>
      <c r="Q25" s="44"/>
      <c r="R25" s="49"/>
      <c r="S25" s="4"/>
    </row>
    <row r="26" spans="2:19" ht="15.75" thickBot="1">
      <c r="B26" s="50"/>
      <c r="C26" s="36"/>
      <c r="D26" s="50"/>
      <c r="E26" s="1"/>
      <c r="F26" s="96" t="s">
        <v>18</v>
      </c>
      <c r="G26" s="97"/>
      <c r="H26" s="97"/>
      <c r="I26" s="66">
        <f>SUM(I18:I25)</f>
        <v>1900</v>
      </c>
      <c r="J26" s="66">
        <f>SUM(J18:J25)</f>
        <v>10000</v>
      </c>
      <c r="K26" s="66"/>
      <c r="L26" s="67">
        <f>SUM(L17:L25)</f>
        <v>1900</v>
      </c>
      <c r="M26" s="60"/>
      <c r="N26" s="51"/>
      <c r="O26" s="52">
        <f>SUM(O18:O25)</f>
        <v>10000.000099025938</v>
      </c>
      <c r="P26" s="44"/>
      <c r="Q26" s="44"/>
      <c r="R26" s="44"/>
      <c r="S26" s="4"/>
    </row>
    <row r="27" spans="2:19">
      <c r="E27" s="1"/>
      <c r="F27" s="2"/>
      <c r="G27" s="1"/>
      <c r="H27" s="1"/>
      <c r="I27" s="1"/>
      <c r="J27" s="1"/>
      <c r="K27" s="1"/>
      <c r="L27" s="1"/>
      <c r="M27" s="20"/>
      <c r="N27" s="3"/>
      <c r="O27" s="4"/>
      <c r="P27" s="4"/>
      <c r="Q27" s="4"/>
      <c r="R27" s="4"/>
      <c r="S27" s="4"/>
    </row>
    <row r="28" spans="2:19">
      <c r="E28" s="1"/>
      <c r="F28" s="1"/>
      <c r="G28" s="1"/>
      <c r="H28" s="1"/>
      <c r="I28" s="1"/>
      <c r="J28" s="1"/>
      <c r="K28" s="1"/>
      <c r="L28" s="1"/>
      <c r="M28" s="20"/>
      <c r="N28" s="3"/>
      <c r="O28" s="4"/>
      <c r="P28" s="4"/>
      <c r="Q28" s="4"/>
      <c r="R28" s="4"/>
      <c r="S28" s="4"/>
    </row>
    <row r="29" spans="2:19">
      <c r="E29" s="1"/>
      <c r="F29" s="1"/>
      <c r="G29" s="1"/>
      <c r="H29" s="1"/>
      <c r="I29" s="1"/>
      <c r="J29" s="1"/>
      <c r="K29" s="1"/>
      <c r="L29" s="1"/>
      <c r="M29" s="1"/>
      <c r="N29" s="3"/>
      <c r="O29" s="4"/>
      <c r="P29" s="4"/>
      <c r="Q29" s="4"/>
      <c r="R29" s="4"/>
      <c r="S29" s="4"/>
    </row>
    <row r="30" spans="2:19" ht="15" customHeight="1">
      <c r="E30" s="1"/>
      <c r="F30" s="94" t="s">
        <v>29</v>
      </c>
      <c r="G30" s="94"/>
      <c r="H30" s="94"/>
      <c r="I30" s="94"/>
      <c r="J30" s="94"/>
      <c r="K30" s="94"/>
      <c r="L30" s="94"/>
      <c r="M30" s="1"/>
      <c r="N30" s="1"/>
      <c r="O30" s="61"/>
      <c r="P30" s="61"/>
      <c r="Q30" s="61"/>
      <c r="R30" s="4"/>
      <c r="S30" s="4"/>
    </row>
    <row r="31" spans="2:19">
      <c r="E31" s="1"/>
      <c r="F31" s="94"/>
      <c r="G31" s="94"/>
      <c r="H31" s="94"/>
      <c r="I31" s="94"/>
      <c r="J31" s="94"/>
      <c r="K31" s="94"/>
      <c r="L31" s="94"/>
      <c r="M31" s="1"/>
      <c r="N31" s="1"/>
      <c r="O31" s="61"/>
      <c r="P31" s="61"/>
      <c r="Q31" s="61"/>
      <c r="R31" s="4"/>
      <c r="S31" s="4"/>
    </row>
    <row r="32" spans="2:19">
      <c r="E32" s="1"/>
      <c r="F32" s="94"/>
      <c r="G32" s="94"/>
      <c r="H32" s="94"/>
      <c r="I32" s="94"/>
      <c r="J32" s="94"/>
      <c r="K32" s="94"/>
      <c r="L32" s="94"/>
      <c r="M32" s="1"/>
      <c r="N32" s="1"/>
      <c r="O32" s="61"/>
      <c r="P32" s="61"/>
      <c r="Q32" s="61"/>
      <c r="R32" s="4"/>
      <c r="S32" s="4"/>
    </row>
    <row r="33" spans="5:19">
      <c r="E33" s="1"/>
      <c r="F33" s="2"/>
      <c r="G33" s="1"/>
      <c r="H33" s="1"/>
      <c r="I33" s="1"/>
      <c r="J33" s="1"/>
      <c r="K33" s="1"/>
      <c r="L33" s="1"/>
      <c r="M33" s="1"/>
      <c r="N33" s="3"/>
      <c r="O33" s="4"/>
      <c r="P33" s="4"/>
      <c r="Q33" s="4"/>
      <c r="R33" s="4"/>
      <c r="S33" s="4"/>
    </row>
    <row r="34" spans="5:19">
      <c r="E34" s="1"/>
      <c r="F34" s="2"/>
      <c r="G34" s="1"/>
      <c r="H34" s="1"/>
      <c r="I34" s="1"/>
      <c r="J34" s="1"/>
      <c r="K34" s="1"/>
      <c r="L34" s="1"/>
      <c r="M34" s="1"/>
      <c r="N34" s="3"/>
      <c r="O34" s="4"/>
      <c r="P34" s="4"/>
      <c r="Q34" s="4"/>
      <c r="R34" s="4"/>
      <c r="S34" s="4"/>
    </row>
    <row r="35" spans="5:19">
      <c r="E35" s="1"/>
      <c r="F35" s="2"/>
      <c r="G35" s="1"/>
      <c r="H35" s="1"/>
      <c r="I35" s="1"/>
      <c r="J35" s="1"/>
      <c r="K35" s="1"/>
      <c r="L35" s="1"/>
      <c r="M35" s="1"/>
      <c r="N35" s="3"/>
      <c r="O35" s="4"/>
      <c r="P35" s="4"/>
      <c r="Q35" s="4"/>
      <c r="R35" s="4"/>
      <c r="S35" s="4"/>
    </row>
    <row r="36" spans="5:19">
      <c r="E36" s="1"/>
      <c r="F36" s="2"/>
      <c r="G36" s="1"/>
      <c r="H36" s="1"/>
      <c r="I36" s="1"/>
      <c r="J36" s="1"/>
      <c r="K36" s="1"/>
      <c r="L36" s="1"/>
      <c r="M36" s="1"/>
      <c r="N36" s="3"/>
      <c r="O36" s="4"/>
      <c r="P36" s="4"/>
      <c r="Q36" s="4"/>
      <c r="R36" s="4"/>
      <c r="S36" s="4"/>
    </row>
    <row r="37" spans="5:19">
      <c r="E37" s="1"/>
      <c r="F37" s="2"/>
      <c r="G37" s="1"/>
      <c r="H37" s="1"/>
      <c r="I37" s="1"/>
      <c r="J37" s="1"/>
      <c r="K37" s="1"/>
      <c r="L37" s="1"/>
      <c r="M37" s="1"/>
      <c r="N37" s="3"/>
      <c r="O37" s="4"/>
      <c r="P37" s="4"/>
      <c r="Q37" s="4"/>
      <c r="R37" s="4"/>
      <c r="S37" s="4"/>
    </row>
    <row r="38" spans="5:19">
      <c r="E38" s="1"/>
      <c r="F38" s="2"/>
      <c r="G38" s="1"/>
      <c r="H38" s="1"/>
      <c r="I38" s="1"/>
      <c r="J38" s="1"/>
      <c r="K38" s="1"/>
      <c r="L38" s="1"/>
      <c r="M38" s="1"/>
      <c r="N38" s="3"/>
      <c r="O38" s="4"/>
      <c r="P38" s="4"/>
      <c r="Q38" s="4"/>
      <c r="R38" s="4"/>
      <c r="S38" s="4"/>
    </row>
    <row r="39" spans="5:19">
      <c r="E39" s="1"/>
      <c r="F39" s="2"/>
      <c r="G39" s="1"/>
      <c r="H39" s="1"/>
      <c r="I39" s="1"/>
      <c r="J39" s="1"/>
      <c r="K39" s="1"/>
      <c r="L39" s="1"/>
      <c r="M39" s="1"/>
      <c r="N39" s="3"/>
      <c r="O39" s="4"/>
      <c r="P39" s="4"/>
      <c r="Q39" s="4"/>
      <c r="R39" s="4"/>
      <c r="S39" s="4"/>
    </row>
    <row r="40" spans="5:19">
      <c r="E40" s="1"/>
      <c r="F40" s="2"/>
      <c r="G40" s="1"/>
      <c r="H40" s="1"/>
      <c r="I40" s="1"/>
      <c r="J40" s="1"/>
      <c r="K40" s="1"/>
      <c r="L40" s="1"/>
      <c r="M40" s="1"/>
      <c r="N40" s="3"/>
      <c r="O40" s="4"/>
      <c r="P40" s="4"/>
      <c r="Q40" s="4"/>
      <c r="R40" s="4"/>
      <c r="S40" s="4"/>
    </row>
    <row r="41" spans="5:19" ht="15" customHeight="1"/>
    <row r="42" spans="5:19" ht="15" customHeight="1"/>
    <row r="43" spans="5:19" ht="15" customHeight="1"/>
    <row r="44" spans="5:19" ht="15" customHeight="1"/>
    <row r="45" spans="5:19" ht="15" customHeight="1"/>
  </sheetData>
  <sheetProtection algorithmName="SHA-512" hashValue="6/GJ5negFLOfmMAiDF67QprlVKH/4llrFqLNdqvHynHpeLf58/3Zc1+4s/5ohAyjKWBLF8IfpFOKawveePZIjA==" saltValue="movi2LwJSHkLlLMZMoTI7Q==" spinCount="100000" sheet="1" selectLockedCells="1"/>
  <mergeCells count="7">
    <mergeCell ref="F30:L32"/>
    <mergeCell ref="J9:K9"/>
    <mergeCell ref="J10:K10"/>
    <mergeCell ref="J11:K11"/>
    <mergeCell ref="J13:K13"/>
    <mergeCell ref="F26:H26"/>
    <mergeCell ref="J12:K12"/>
  </mergeCells>
  <pageMargins left="0.39370078740157483" right="0.39370078740157483" top="0.39370078740157483" bottom="0.39370078740157483" header="0" footer="0"/>
  <pageSetup paperSize="9" scale="86" orientation="landscape"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Clase 30</vt:lpstr>
      <vt:lpstr>Rel. Canje Clase 30 - ON 22</vt:lpstr>
      <vt:lpstr>Clase 31</vt:lpstr>
      <vt:lpstr>Rel. Canje Clase 31 - ON 22</vt:lpstr>
      <vt:lpstr>Clase 32</vt:lpstr>
      <vt:lpstr>'Clase 30'!Área_de_impresión</vt:lpstr>
      <vt:lpstr>'Clase 31'!Área_de_impresión</vt:lpstr>
      <vt:lpstr>'Clase 32'!Área_de_impresión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Matias Aizpeolea</dc:creator>
  <cp:lastModifiedBy>mvisentin@allaria.local</cp:lastModifiedBy>
  <dcterms:created xsi:type="dcterms:W3CDTF">2020-07-21T12:19:40Z</dcterms:created>
  <dcterms:modified xsi:type="dcterms:W3CDTF">2024-12-17T12:06:50Z</dcterms:modified>
</cp:coreProperties>
</file>