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srv-files2\Compartida\Finanzas Corporativas\EMPRESAS\YPF\Clase XXXVIII y XXXIX\"/>
    </mc:Choice>
  </mc:AlternateContent>
  <xr:revisionPtr revIDLastSave="0" documentId="13_ncr:1_{60B7F7EC-94F7-40FF-A165-D6D408521687}" xr6:coauthVersionLast="47" xr6:coauthVersionMax="47" xr10:uidLastSave="{00000000-0000-0000-0000-000000000000}"/>
  <bookViews>
    <workbookView xWindow="-120" yWindow="-120" windowWidth="29040" windowHeight="15840" xr2:uid="{5A7869C8-6724-4931-8FBD-F406316EB44F}"/>
  </bookViews>
  <sheets>
    <sheet name="ON YPF Clase XXXVIII" sheetId="1" r:id="rId1"/>
    <sheet name="Rel. Canje Clase XXXVIII-ON XXV" sheetId="2" r:id="rId2"/>
    <sheet name="Rel. Canj Clase XXXVIII-ON XXIX" sheetId="3" r:id="rId3"/>
    <sheet name="Rel. Can Clase XXXVIII-ON XXXVI" sheetId="4" r:id="rId4"/>
    <sheet name="ON YPF S.A. Clase XXXIX" sheetId="5" r:id="rId5"/>
  </sheets>
  <definedNames>
    <definedName name="_xlnm.Print_Area" localSheetId="0">'ON YPF Clase XXXVIII'!$A$6:$P$17</definedName>
    <definedName name="_xlnm.Print_Area" localSheetId="4">'ON YPF S.A. Clase XXXIX'!$A$4:$P$20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3" i="4" l="1"/>
  <c r="E13" i="3"/>
  <c r="E13" i="2"/>
  <c r="H15" i="1" l="1"/>
  <c r="F14" i="1"/>
  <c r="H25" i="5"/>
  <c r="H24" i="5"/>
  <c r="H23" i="5"/>
  <c r="H22" i="5"/>
  <c r="H21" i="5"/>
  <c r="H20" i="5"/>
  <c r="H19" i="5"/>
  <c r="H18" i="5"/>
  <c r="H17" i="5"/>
  <c r="H16" i="5"/>
  <c r="I16" i="5"/>
  <c r="L16" i="5" s="1"/>
  <c r="C16" i="5"/>
  <c r="C17" i="5"/>
  <c r="C18" i="5"/>
  <c r="C19" i="5"/>
  <c r="C20" i="5"/>
  <c r="C21" i="5"/>
  <c r="C22" i="5"/>
  <c r="C23" i="5"/>
  <c r="C24" i="5"/>
  <c r="C25" i="5"/>
  <c r="C15" i="5"/>
  <c r="O25" i="5"/>
  <c r="J26" i="5"/>
  <c r="F16" i="5"/>
  <c r="F20" i="5"/>
  <c r="F15" i="5"/>
  <c r="D23" i="5"/>
  <c r="L11" i="1"/>
  <c r="L10" i="1"/>
  <c r="L9" i="1"/>
  <c r="L8" i="1"/>
  <c r="N15" i="1" s="1"/>
  <c r="O22" i="1"/>
  <c r="L23" i="1"/>
  <c r="J23" i="1" l="1"/>
  <c r="I23" i="1"/>
  <c r="I15" i="1"/>
  <c r="O17" i="5"/>
  <c r="O18" i="5"/>
  <c r="O19" i="5"/>
  <c r="O20" i="5"/>
  <c r="O21" i="5"/>
  <c r="O22" i="5"/>
  <c r="O24" i="5"/>
  <c r="L14" i="1"/>
  <c r="L17" i="1"/>
  <c r="G18" i="1"/>
  <c r="K17" i="1"/>
  <c r="G17" i="1"/>
  <c r="G19" i="1"/>
  <c r="G15" i="1"/>
  <c r="G15" i="5"/>
  <c r="K15" i="5" s="1"/>
  <c r="G16" i="5" s="1"/>
  <c r="J25" i="5"/>
  <c r="F25" i="5"/>
  <c r="F24" i="5"/>
  <c r="F17" i="5"/>
  <c r="F18" i="5"/>
  <c r="F19" i="5"/>
  <c r="F21" i="5"/>
  <c r="F22" i="5"/>
  <c r="F23" i="5"/>
  <c r="D21" i="5"/>
  <c r="D20" i="5"/>
  <c r="B25" i="5"/>
  <c r="D25" i="5" s="1"/>
  <c r="B17" i="5"/>
  <c r="B18" i="5" s="1"/>
  <c r="D17" i="5"/>
  <c r="B16" i="5"/>
  <c r="D16" i="5"/>
  <c r="D15" i="5"/>
  <c r="B15" i="5"/>
  <c r="O23" i="5" l="1"/>
  <c r="K16" i="5"/>
  <c r="G17" i="5" s="1"/>
  <c r="L15" i="5"/>
  <c r="D18" i="5"/>
  <c r="B19" i="5"/>
  <c r="O16" i="5"/>
  <c r="I17" i="5" l="1"/>
  <c r="K17" i="5"/>
  <c r="G18" i="5" s="1"/>
  <c r="D19" i="5"/>
  <c r="B20" i="5"/>
  <c r="L17" i="5" l="1"/>
  <c r="I18" i="5"/>
  <c r="L18" i="5" s="1"/>
  <c r="K18" i="5"/>
  <c r="G19" i="5" s="1"/>
  <c r="B21" i="5"/>
  <c r="I19" i="5" l="1"/>
  <c r="K19" i="5"/>
  <c r="G20" i="5" s="1"/>
  <c r="B22" i="5"/>
  <c r="I20" i="5" l="1"/>
  <c r="K20" i="5"/>
  <c r="G21" i="5" s="1"/>
  <c r="L19" i="5"/>
  <c r="D22" i="5"/>
  <c r="B23" i="5"/>
  <c r="L20" i="5" l="1"/>
  <c r="I21" i="5"/>
  <c r="K21" i="5"/>
  <c r="G22" i="5" s="1"/>
  <c r="B24" i="5"/>
  <c r="D24" i="5" s="1"/>
  <c r="I22" i="5" l="1"/>
  <c r="K22" i="5"/>
  <c r="G23" i="5" s="1"/>
  <c r="L21" i="5"/>
  <c r="H22" i="1"/>
  <c r="L22" i="5" l="1"/>
  <c r="I23" i="5"/>
  <c r="K23" i="5"/>
  <c r="G24" i="5" s="1"/>
  <c r="D15" i="1"/>
  <c r="D16" i="1"/>
  <c r="D17" i="1"/>
  <c r="D18" i="1"/>
  <c r="D19" i="1"/>
  <c r="D20" i="1"/>
  <c r="D21" i="1"/>
  <c r="H16" i="1"/>
  <c r="H17" i="1"/>
  <c r="H18" i="1"/>
  <c r="H19" i="1"/>
  <c r="H20" i="1"/>
  <c r="H21" i="1"/>
  <c r="D14" i="1"/>
  <c r="J22" i="1"/>
  <c r="C21" i="1"/>
  <c r="C22" i="1"/>
  <c r="B14" i="1"/>
  <c r="B15" i="1" s="1"/>
  <c r="G14" i="1"/>
  <c r="K14" i="1" s="1"/>
  <c r="K15" i="1" s="1"/>
  <c r="G16" i="1" s="1"/>
  <c r="K16" i="1" s="1"/>
  <c r="K18" i="1" s="1"/>
  <c r="K19" i="1" s="1"/>
  <c r="G20" i="1" s="1"/>
  <c r="C18" i="1"/>
  <c r="C19" i="1"/>
  <c r="C20" i="1"/>
  <c r="C17" i="1"/>
  <c r="C16" i="1"/>
  <c r="C15" i="1"/>
  <c r="C14" i="1"/>
  <c r="I24" i="5" l="1"/>
  <c r="L24" i="5" s="1"/>
  <c r="K24" i="5"/>
  <c r="G25" i="5" s="1"/>
  <c r="L23" i="5"/>
  <c r="B16" i="1"/>
  <c r="F15" i="1"/>
  <c r="O15" i="1" s="1"/>
  <c r="K20" i="1"/>
  <c r="G21" i="1" s="1"/>
  <c r="K21" i="1" s="1"/>
  <c r="G22" i="1" s="1"/>
  <c r="K25" i="5" l="1"/>
  <c r="I25" i="5"/>
  <c r="I26" i="5" s="1"/>
  <c r="B17" i="1"/>
  <c r="I16" i="1"/>
  <c r="L16" i="1" s="1"/>
  <c r="L15" i="1"/>
  <c r="K22" i="1"/>
  <c r="L25" i="5" l="1"/>
  <c r="B18" i="1"/>
  <c r="I17" i="1"/>
  <c r="F17" i="1"/>
  <c r="O17" i="1" s="1"/>
  <c r="L26" i="5" l="1"/>
  <c r="L9" i="5"/>
  <c r="B19" i="1"/>
  <c r="I18" i="1"/>
  <c r="L18" i="1" s="1"/>
  <c r="N16" i="5" l="1"/>
  <c r="L10" i="5"/>
  <c r="N17" i="5"/>
  <c r="N18" i="5"/>
  <c r="N19" i="5"/>
  <c r="N20" i="5"/>
  <c r="N21" i="5"/>
  <c r="N22" i="5"/>
  <c r="N23" i="5"/>
  <c r="N24" i="5"/>
  <c r="N25" i="5"/>
  <c r="F18" i="1"/>
  <c r="O18" i="1" s="1"/>
  <c r="B20" i="1"/>
  <c r="I19" i="1"/>
  <c r="L19" i="1" s="1"/>
  <c r="F16" i="1"/>
  <c r="Q25" i="5" l="1"/>
  <c r="N26" i="5"/>
  <c r="Q24" i="5" s="1"/>
  <c r="Q17" i="5"/>
  <c r="F19" i="1"/>
  <c r="O19" i="1" s="1"/>
  <c r="B21" i="1"/>
  <c r="I20" i="1"/>
  <c r="F20" i="1"/>
  <c r="O20" i="1" s="1"/>
  <c r="O16" i="1"/>
  <c r="Q16" i="5" l="1"/>
  <c r="Q21" i="5"/>
  <c r="G12" i="5"/>
  <c r="Q19" i="5"/>
  <c r="Q23" i="5"/>
  <c r="Q18" i="5"/>
  <c r="Q20" i="5"/>
  <c r="Q22" i="5"/>
  <c r="B22" i="1"/>
  <c r="D22" i="1" s="1"/>
  <c r="I21" i="1"/>
  <c r="L21" i="1" s="1"/>
  <c r="F21" i="1"/>
  <c r="O21" i="1" s="1"/>
  <c r="L20" i="1"/>
  <c r="L12" i="5" l="1"/>
  <c r="L11" i="5"/>
  <c r="I22" i="1"/>
  <c r="L22" i="1" s="1"/>
  <c r="F22" i="1"/>
  <c r="N22" i="1" l="1"/>
  <c r="N19" i="1"/>
  <c r="N17" i="1"/>
  <c r="N18" i="1"/>
  <c r="N16" i="1"/>
  <c r="N20" i="1"/>
  <c r="N21" i="1"/>
  <c r="N23" i="1" l="1"/>
  <c r="Q18" i="1" s="1"/>
  <c r="Q21" i="1"/>
  <c r="Q19" i="1"/>
  <c r="Q15" i="1" l="1"/>
  <c r="Q16" i="1"/>
  <c r="Q20" i="1"/>
  <c r="Q22" i="1"/>
  <c r="Q17" i="1"/>
</calcChain>
</file>

<file path=xl/sharedStrings.xml><?xml version="1.0" encoding="utf-8"?>
<sst xmlns="http://schemas.openxmlformats.org/spreadsheetml/2006/main" count="74" uniqueCount="46">
  <si>
    <t>VN (USD)</t>
  </si>
  <si>
    <t>TIR</t>
  </si>
  <si>
    <t>Fecha de Emisión y Liquidación</t>
  </si>
  <si>
    <t>Tasa Fija a Licitar</t>
  </si>
  <si>
    <t>Duration (meses)</t>
  </si>
  <si>
    <t>Precio</t>
  </si>
  <si>
    <t>Tasa de cupon</t>
  </si>
  <si>
    <t>Fecha de Pago</t>
  </si>
  <si>
    <t>Capital (USD)</t>
  </si>
  <si>
    <t>Días Intereses</t>
  </si>
  <si>
    <t>Intereses (USD)</t>
  </si>
  <si>
    <t>Amortización (USD)</t>
  </si>
  <si>
    <t>Capital Residual (USD)</t>
  </si>
  <si>
    <t>Flujo (USD)</t>
  </si>
  <si>
    <t>VA Flujo</t>
  </si>
  <si>
    <t>Días Flujo</t>
  </si>
  <si>
    <t>Duration</t>
  </si>
  <si>
    <t>Totales</t>
  </si>
  <si>
    <t xml:space="preserve">Esta planilla de cálculo es meramente orientativa y los resultados que esta arroje no serán vinculantes. El Interesado deberá, a los efectos de la suscripción de las Obligaciones Negociables, basarse en sus propios cálculos y evaluación de los Términos y Condiciones de las Obligaciones Negociables descriptos en el Suplemento de Precio que ha tenido a su disposición.
</t>
  </si>
  <si>
    <t>Duration (años)</t>
  </si>
  <si>
    <t xml:space="preserve"> </t>
  </si>
  <si>
    <t>Dólar MEP - 24 meses</t>
  </si>
  <si>
    <t>TNA (90 d)</t>
  </si>
  <si>
    <t>ON YPF S.A. Clase XXXVIII</t>
  </si>
  <si>
    <t>Relación de Canje</t>
  </si>
  <si>
    <t>Cálculo del VN a Suscribir de ON Clase XXXVIII integrando con ON Clase XXV (YMCQO)</t>
  </si>
  <si>
    <t>VN a Entregar de ON Clase XXV (YMCQO) (USD)</t>
  </si>
  <si>
    <t>En caso de que el valor nominal  de Obligaciones Negociables Clase XXXVIII a serle adjudicado, en base a la Relación de Canje que resulte aplicable a las Obligaciones  Negociables Clase XXXVIII, no coincida con un número entero, los decimales serán redondeados para abajo, (ii) a los efectos de determinar la  cantidad de Obligaciones Negociables Clase XXXVIII que corresponderán a un inversor que integre en especie y de conformidad con lo previsto  más adelante, se deberá considerar el valor nominal (y no el valor residual) de las Obligaciones Negociables Clase XXV</t>
  </si>
  <si>
    <t>Cálculo del VN a Suscribir de ON Clase XXXVIII integrando con ON Clase XXIX (YMCVO)</t>
  </si>
  <si>
    <t>VN a Entregar de ON Clase XXIX (YMCVO) (USD)</t>
  </si>
  <si>
    <t>En caso de que el valor nominal  de Obligaciones Negociables Clase XXXVIII a serle adjudicado, en base a la Relación de Canje que resulte aplicable a las Obligaciones  Negociables Clase XXXVIII, no coincida con un número entero, los decimales serán redondeados para abajo, (ii) a los efectos de determinar la  cantidad de Obligaciones Negociables Clase XXXVIII que corresponderán a un inversor que integre en especie y de conformidad con lo previsto  más adelante, se deberá considerar el valor nominal (y no el valor residual) de las Obligaciones Negociables Clase XXIX</t>
  </si>
  <si>
    <t>Cálculo del VN a Suscribir de ON Clase XXXVIII integrando con ON Clase XXXVI (YM36O)</t>
  </si>
  <si>
    <t>VN a Entregar de ON Clase XXXVI (YM36O) (USD)</t>
  </si>
  <si>
    <t>En caso de que el valor nominal  de Obligaciones Negociables Clase XXXVIII a serle adjudicado, en base a la Relación de Canje que resulte aplicable a las Obligaciones  Negociables Clase XXXVIII, no coincida con un número entero, los decimales serán redondeados para abajo, (ii) a los efectos de determinar la  cantidad de Obligaciones Negociables Clase XXXVIII que corresponderán a un inversor que integre en especie y de conformidad con lo previsto  más adelante, se deberá considerar el valor nominal (y no el valor residual) de las Obligaciones Negociables Clase XXXVI</t>
  </si>
  <si>
    <t>VN a Suscribir ON YPF S.A. Clase XXXVIII (USD)</t>
  </si>
  <si>
    <t>TNA (180 d)</t>
  </si>
  <si>
    <t>Tasa a Licitar</t>
  </si>
  <si>
    <t>Esta planilla de cálculo es meramente orientativa y los resultados que esta arroje no serán vinculantes. El Interesado deberá, a los efectos de la suscripción de las Obligaciones Negociables, basarse en sus propios cálculos y evaluación de los Términos y Condiciones de las Obligaciones Negociables descriptos en el Suplemento de Prospecto que ha tenido a su disposición.</t>
  </si>
  <si>
    <t>Dólar Cable - 60 meses</t>
  </si>
  <si>
    <t>ON YPF S.A. Clase XXXIX</t>
  </si>
  <si>
    <t>Por cada USD 100,00 de valor nominal de las ON Clase XXV que sus tenedores apliquen para la integración en especie de ON Clase XXXVIII recibirán, en caso de que su oferta haya sido adjudicada, USD 99,50 de valor nominal de la ON Clase XXXVIII</t>
  </si>
  <si>
    <t>Por cada USD 100,00 de valor nominal de las ON Clase XXIX que sus tenedores apliquen para la integración en especie de ON Clase XXXVIII recibirán, en caso de que su oferta haya sido adjudicada, USD 99,75 de valor nominal de la ON Clase XXXVIII</t>
  </si>
  <si>
    <t>Por cada USD 100,00 de valor nominal de las ON Clase XXXVI que sus tenedores apliquen para la integración en especie de ON Clase XXXVIII recibirán, en caso de que su oferta haya sido adjudicada, USD 100,00 de valor nominal de la ON Clase XXXVIII</t>
  </si>
  <si>
    <t>INGRESAR VN A ENTREGAR DE YMCQO</t>
  </si>
  <si>
    <t>INGRESAR VN A ENTREGAR DE YMCVO</t>
  </si>
  <si>
    <t>INGRESAR VN A ENTREGAR DE YM360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</si>
</sst>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164" formatCode="[$-C0A]d\-mmm\-yy;@"/>
    <numFmt numFmtId="165" formatCode="_ * #,##0.00_ ;_ * \-#,##0.00_ ;_ * &quot;-&quot;??_ ;_ @_ "/>
    <numFmt numFmtId="166" formatCode="_ * #,##0_ ;_ * \-#,##0_ ;_ * &quot;-&quot;??_ ;_ @_ "/>
    <numFmt numFmtId="167" formatCode="[$-2C0A]dddd\,\ dd&quot; de &quot;mmmm&quot; de &quot;yyyy;@"/>
    <numFmt numFmtId="168" formatCode="_ &quot;$&quot;\ * #,##0.0_ ;_ &quot;$&quot;\ * \-#,##0.0_ ;_ &quot;$&quot;\ * &quot;-&quot;_ ;_ @_ "/>
    <numFmt numFmtId="169" formatCode="_ &quot;$&quot;\ * #,##0.00_ ;_ &quot;$&quot;\ * \-#,##0.00_ ;_ &quot;$&quot;\ * &quot;-&quot;??_ ;_ @_ "/>
    <numFmt numFmtId="170" formatCode="_ &quot;$&quot;\ * #,##0_ ;_ &quot;$&quot;\ * \-#,##0_ ;_ &quot;$&quot;\ * &quot;-&quot;??_ ;_ @_ "/>
    <numFmt numFmtId="171" formatCode="_ * #,##0.0_ ;_ * \-#,##0.0_ ;_ * &quot;-&quot;?_ ;_ @_ "/>
    <numFmt numFmtId="172" formatCode="_ &quot;$&quot;\ * #,##0_ ;_ &quot;$&quot;\ * \-#,##0_ ;_ &quot;$&quot;\ * &quot;-&quot;_ ;_ @_ "/>
    <numFmt numFmtId="173" formatCode="[$USD]\ #,##0"/>
    <numFmt numFmtId="174" formatCode="_ * #,##0.0000_ ;_ * \-#,##0.0000_ ;_ * &quot;-&quot;??_ ;_ @_ "/>
    <numFmt numFmtId="175" formatCode="_-* #,##0.0000_-;\-* #,##0.0000_-;_-* &quot;-&quot;????_-;_-@_-"/>
    <numFmt numFmtId="176" formatCode="0.000%"/>
    <numFmt numFmtId="177" formatCode="#,##0_ ;\-#,##0\ "/>
    <numFmt numFmtId="178" formatCode="_ * #,##0.000_ ;_ * \-#,##0.000_ ;_ * &quot;-&quot;??_ ;_ @_ "/>
  </numFmts>
  <fonts count="25">
    <font>
      <sz val="10"/>
      <name val="Arial"/>
      <family val="2"/>
    </font>
    <font>
      <b/>
      <sz val="11"/>
      <color theme="0"/>
      <name val="Calibri"/>
      <family val="2"/>
      <scheme val="minor"/>
    </font>
    <font>
      <sz val="10"/>
      <name val="Arial"/>
      <family val="2"/>
    </font>
    <font>
      <sz val="11"/>
      <name val="Arial"/>
      <family val="2"/>
    </font>
    <font>
      <sz val="11"/>
      <name val="Calibri"/>
      <family val="2"/>
      <scheme val="minor"/>
    </font>
    <font>
      <b/>
      <sz val="11"/>
      <name val="Calibri"/>
      <family val="2"/>
      <scheme val="minor"/>
    </font>
    <font>
      <b/>
      <i/>
      <sz val="11"/>
      <color theme="0"/>
      <name val="Calibri"/>
      <family val="2"/>
      <scheme val="minor"/>
    </font>
    <font>
      <b/>
      <i/>
      <sz val="11"/>
      <color theme="1"/>
      <name val="Calibri"/>
      <family val="2"/>
      <scheme val="minor"/>
    </font>
    <font>
      <b/>
      <i/>
      <sz val="11"/>
      <color theme="1"/>
      <name val="Arial"/>
      <family val="2"/>
    </font>
    <font>
      <b/>
      <sz val="11"/>
      <name val="Stag Sans Bold"/>
      <family val="2"/>
    </font>
    <font>
      <sz val="11"/>
      <name val="Stag Sans Medium"/>
      <family val="2"/>
    </font>
    <font>
      <b/>
      <sz val="11"/>
      <name val="Stag Sans Medium"/>
    </font>
    <font>
      <sz val="11"/>
      <color indexed="8"/>
      <name val="verdana"/>
      <family val="2"/>
    </font>
    <font>
      <b/>
      <i/>
      <sz val="9"/>
      <color theme="1"/>
      <name val="Arial"/>
      <family val="2"/>
    </font>
    <font>
      <sz val="11"/>
      <color theme="0"/>
      <name val="Calibri"/>
      <family val="2"/>
      <scheme val="minor"/>
    </font>
    <font>
      <b/>
      <sz val="12"/>
      <name val="Calibri"/>
      <family val="2"/>
    </font>
    <font>
      <sz val="10"/>
      <name val="Arial"/>
    </font>
    <font>
      <b/>
      <sz val="12"/>
      <name val="Calibri"/>
      <family val="2"/>
      <scheme val="minor"/>
    </font>
    <font>
      <sz val="12"/>
      <name val="Calibri"/>
      <family val="2"/>
    </font>
    <font>
      <i/>
      <sz val="11"/>
      <color theme="1"/>
      <name val="Calibri"/>
      <family val="2"/>
      <scheme val="minor"/>
    </font>
    <font>
      <sz val="11"/>
      <color rgb="FFFF0000"/>
      <name val="Calibri"/>
      <family val="2"/>
    </font>
    <font>
      <b/>
      <sz val="12"/>
      <color theme="0"/>
      <name val="Calibri"/>
      <family val="2"/>
      <scheme val="minor"/>
    </font>
    <font>
      <i/>
      <sz val="9"/>
      <color theme="1"/>
      <name val="Arial"/>
      <family val="2"/>
    </font>
    <font>
      <b/>
      <sz val="9"/>
      <color theme="1"/>
      <name val="Arial"/>
      <family val="2"/>
    </font>
    <font>
      <b/>
      <sz val="8"/>
      <color theme="1"/>
      <name val="Arial"/>
      <family val="2"/>
    </font>
  </fonts>
  <fills count="7">
    <fill>
      <patternFill patternType="none"/>
    </fill>
    <fill>
      <patternFill patternType="gray125"/>
    </fill>
    <fill>
      <patternFill patternType="solid">
        <fgColor theme="0"/>
        <bgColor indexed="64"/>
      </patternFill>
    </fill>
    <fill>
      <patternFill patternType="solid">
        <fgColor rgb="FF002060"/>
        <bgColor indexed="64"/>
      </patternFill>
    </fill>
    <fill>
      <patternFill patternType="solid">
        <fgColor rgb="FFFFFF00"/>
        <bgColor indexed="64"/>
      </patternFill>
    </fill>
    <fill>
      <patternFill patternType="solid">
        <fgColor theme="0" tint="-0.14999847407452621"/>
        <bgColor indexed="64"/>
      </patternFill>
    </fill>
    <fill>
      <patternFill patternType="solid">
        <fgColor rgb="FF002664"/>
        <bgColor indexed="64"/>
      </patternFill>
    </fill>
  </fills>
  <borders count="15">
    <border>
      <left/>
      <right/>
      <top/>
      <bottom/>
      <diagonal/>
    </border>
    <border>
      <left/>
      <right/>
      <top style="hair">
        <color theme="0"/>
      </top>
      <bottom style="hair">
        <color theme="0"/>
      </bottom>
      <diagonal/>
    </border>
    <border>
      <left/>
      <right/>
      <top style="thin">
        <color theme="0" tint="-4.9989318521683403E-2"/>
      </top>
      <bottom style="thin">
        <color theme="0" tint="-4.9989318521683403E-2"/>
      </bottom>
      <diagonal/>
    </border>
    <border>
      <left/>
      <right/>
      <top style="hair">
        <color theme="0"/>
      </top>
      <bottom/>
      <diagonal/>
    </border>
    <border>
      <left/>
      <right/>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bottom/>
      <diagonal/>
    </border>
    <border>
      <left style="medium">
        <color indexed="64"/>
      </left>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diagonal/>
    </border>
    <border>
      <left/>
      <right/>
      <top/>
      <bottom style="thin">
        <color theme="0" tint="-4.9989318521683403E-2"/>
      </bottom>
      <diagonal/>
    </border>
  </borders>
  <cellStyleXfs count="10">
    <xf numFmtId="0" fontId="0" fillId="0" borderId="0"/>
    <xf numFmtId="165" fontId="2" fillId="0" borderId="0" applyFont="0" applyFill="0" applyBorder="0" applyAlignment="0" applyProtection="0"/>
    <xf numFmtId="169" fontId="2" fillId="0" borderId="0" applyFont="0" applyFill="0" applyBorder="0" applyAlignment="0" applyProtection="0"/>
    <xf numFmtId="9" fontId="2" fillId="0" borderId="0" applyFont="0" applyFill="0" applyBorder="0" applyAlignment="0" applyProtection="0"/>
    <xf numFmtId="0" fontId="2" fillId="0" borderId="0"/>
    <xf numFmtId="0" fontId="12" fillId="0" borderId="0"/>
    <xf numFmtId="0" fontId="2" fillId="0" borderId="0">
      <alignment vertical="top"/>
    </xf>
    <xf numFmtId="0" fontId="16" fillId="0" borderId="0"/>
    <xf numFmtId="165" fontId="2" fillId="0" borderId="0" applyFont="0" applyFill="0" applyBorder="0" applyAlignment="0" applyProtection="0"/>
    <xf numFmtId="169" fontId="2" fillId="0" borderId="0" applyFont="0" applyFill="0" applyBorder="0" applyAlignment="0" applyProtection="0"/>
  </cellStyleXfs>
  <cellXfs count="143">
    <xf numFmtId="0" fontId="0" fillId="0" borderId="0" xfId="0"/>
    <xf numFmtId="0" fontId="3" fillId="0" borderId="0" xfId="0" applyFont="1" applyProtection="1">
      <protection hidden="1"/>
    </xf>
    <xf numFmtId="0" fontId="4" fillId="0" borderId="0" xfId="0" applyFont="1" applyProtection="1">
      <protection hidden="1"/>
    </xf>
    <xf numFmtId="164" fontId="4" fillId="0" borderId="0" xfId="0" applyNumberFormat="1" applyFont="1" applyProtection="1">
      <protection hidden="1"/>
    </xf>
    <xf numFmtId="0" fontId="3" fillId="2" borderId="0" xfId="0" applyFont="1" applyFill="1" applyProtection="1">
      <protection hidden="1"/>
    </xf>
    <xf numFmtId="0" fontId="3" fillId="0" borderId="0" xfId="0" applyFont="1"/>
    <xf numFmtId="0" fontId="5" fillId="0" borderId="0" xfId="0" applyFont="1" applyProtection="1">
      <protection hidden="1"/>
    </xf>
    <xf numFmtId="164" fontId="6" fillId="3" borderId="1" xfId="0" applyNumberFormat="1" applyFont="1" applyFill="1" applyBorder="1" applyAlignment="1" applyProtection="1">
      <alignment horizontal="left"/>
      <protection hidden="1"/>
    </xf>
    <xf numFmtId="166" fontId="7" fillId="4" borderId="1" xfId="1" applyNumberFormat="1" applyFont="1" applyFill="1" applyBorder="1" applyProtection="1">
      <protection locked="0" hidden="1"/>
    </xf>
    <xf numFmtId="10" fontId="7" fillId="5" borderId="1" xfId="3" applyNumberFormat="1" applyFont="1" applyFill="1" applyBorder="1" applyProtection="1">
      <protection hidden="1"/>
    </xf>
    <xf numFmtId="10" fontId="8" fillId="2" borderId="0" xfId="3" applyNumberFormat="1" applyFont="1" applyFill="1" applyBorder="1" applyProtection="1">
      <protection hidden="1"/>
    </xf>
    <xf numFmtId="14" fontId="7" fillId="5" borderId="1" xfId="4" applyNumberFormat="1" applyFont="1" applyFill="1" applyBorder="1" applyProtection="1">
      <protection hidden="1"/>
    </xf>
    <xf numFmtId="165" fontId="8" fillId="2" borderId="0" xfId="1" applyFont="1" applyFill="1" applyBorder="1" applyProtection="1">
      <protection hidden="1"/>
    </xf>
    <xf numFmtId="165" fontId="7" fillId="5" borderId="1" xfId="1" applyFont="1" applyFill="1" applyBorder="1" applyProtection="1">
      <protection hidden="1"/>
    </xf>
    <xf numFmtId="9" fontId="7" fillId="5" borderId="1" xfId="3" applyFont="1" applyFill="1" applyBorder="1" applyProtection="1">
      <protection hidden="1"/>
    </xf>
    <xf numFmtId="0" fontId="9" fillId="2" borderId="0" xfId="0" applyFont="1" applyFill="1" applyAlignment="1" applyProtection="1">
      <alignment horizontal="center"/>
      <protection hidden="1"/>
    </xf>
    <xf numFmtId="0" fontId="10" fillId="0" borderId="0" xfId="0" applyFont="1"/>
    <xf numFmtId="0" fontId="10" fillId="2" borderId="0" xfId="0" applyFont="1" applyFill="1" applyProtection="1">
      <protection hidden="1"/>
    </xf>
    <xf numFmtId="0" fontId="3" fillId="0" borderId="0" xfId="0" applyFont="1" applyAlignment="1" applyProtection="1">
      <alignment horizontal="center" vertical="center" wrapText="1"/>
      <protection hidden="1"/>
    </xf>
    <xf numFmtId="164" fontId="11" fillId="0" borderId="4" xfId="0" applyNumberFormat="1" applyFont="1" applyBorder="1" applyAlignment="1" applyProtection="1">
      <alignment horizontal="center" vertical="center" wrapText="1"/>
      <protection hidden="1"/>
    </xf>
    <xf numFmtId="164" fontId="5" fillId="0" borderId="0" xfId="0" applyNumberFormat="1" applyFont="1" applyAlignment="1" applyProtection="1">
      <alignment horizontal="center" vertical="center" wrapText="1"/>
      <protection hidden="1"/>
    </xf>
    <xf numFmtId="0" fontId="1" fillId="6" borderId="5" xfId="5" applyFont="1" applyFill="1" applyBorder="1" applyAlignment="1" applyProtection="1">
      <alignment horizontal="center" vertical="center" wrapText="1"/>
      <protection hidden="1"/>
    </xf>
    <xf numFmtId="0" fontId="1" fillId="6" borderId="6" xfId="5" applyFont="1" applyFill="1" applyBorder="1" applyAlignment="1" applyProtection="1">
      <alignment horizontal="center" vertical="center" wrapText="1"/>
      <protection hidden="1"/>
    </xf>
    <xf numFmtId="0" fontId="11" fillId="2" borderId="0" xfId="0" applyFont="1" applyFill="1" applyAlignment="1" applyProtection="1">
      <alignment horizontal="center" vertical="center" wrapText="1"/>
      <protection hidden="1"/>
    </xf>
    <xf numFmtId="0" fontId="11" fillId="0" borderId="4" xfId="0" applyFont="1" applyBorder="1" applyAlignment="1">
      <alignment horizontal="center" vertical="center" wrapText="1"/>
    </xf>
    <xf numFmtId="0" fontId="3" fillId="0" borderId="0" xfId="0" applyFont="1" applyAlignment="1">
      <alignment horizontal="center" vertical="center" wrapText="1"/>
    </xf>
    <xf numFmtId="167" fontId="10" fillId="0" borderId="0" xfId="0" applyNumberFormat="1" applyFont="1" applyProtection="1">
      <protection hidden="1"/>
    </xf>
    <xf numFmtId="10" fontId="3" fillId="0" borderId="0" xfId="0" applyNumberFormat="1" applyFont="1" applyProtection="1">
      <protection hidden="1"/>
    </xf>
    <xf numFmtId="167" fontId="4" fillId="0" borderId="0" xfId="0" applyNumberFormat="1" applyFont="1" applyProtection="1">
      <protection hidden="1"/>
    </xf>
    <xf numFmtId="167" fontId="4" fillId="5" borderId="7" xfId="0" applyNumberFormat="1" applyFont="1" applyFill="1" applyBorder="1" applyProtection="1">
      <protection hidden="1"/>
    </xf>
    <xf numFmtId="168" fontId="4" fillId="5" borderId="0" xfId="0" applyNumberFormat="1" applyFont="1" applyFill="1" applyProtection="1">
      <protection hidden="1"/>
    </xf>
    <xf numFmtId="168" fontId="4" fillId="5" borderId="8" xfId="0" applyNumberFormat="1" applyFont="1" applyFill="1" applyBorder="1" applyAlignment="1" applyProtection="1">
      <alignment horizontal="right" indent="1"/>
      <protection hidden="1"/>
    </xf>
    <xf numFmtId="168" fontId="4" fillId="5" borderId="9" xfId="0" applyNumberFormat="1" applyFont="1" applyFill="1" applyBorder="1" applyProtection="1">
      <protection hidden="1"/>
    </xf>
    <xf numFmtId="170" fontId="10" fillId="2" borderId="0" xfId="2" applyNumberFormat="1" applyFont="1" applyFill="1" applyBorder="1" applyAlignment="1" applyProtection="1">
      <alignment horizontal="right" indent="1"/>
      <protection hidden="1"/>
    </xf>
    <xf numFmtId="2" fontId="10" fillId="0" borderId="0" xfId="0" applyNumberFormat="1" applyFont="1" applyAlignment="1">
      <alignment horizontal="right" indent="1"/>
    </xf>
    <xf numFmtId="167" fontId="4" fillId="5" borderId="10" xfId="0" applyNumberFormat="1" applyFont="1" applyFill="1" applyBorder="1" applyProtection="1">
      <protection hidden="1"/>
    </xf>
    <xf numFmtId="166" fontId="4" fillId="5" borderId="0" xfId="1" applyNumberFormat="1" applyFont="1" applyFill="1" applyBorder="1" applyAlignment="1" applyProtection="1">
      <alignment horizontal="right" indent="1"/>
      <protection hidden="1"/>
    </xf>
    <xf numFmtId="166" fontId="10" fillId="0" borderId="0" xfId="1" applyNumberFormat="1" applyFont="1" applyAlignment="1" applyProtection="1"/>
    <xf numFmtId="1" fontId="10" fillId="0" borderId="0" xfId="0" applyNumberFormat="1" applyFont="1" applyAlignment="1">
      <alignment horizontal="right" indent="1"/>
    </xf>
    <xf numFmtId="171" fontId="3" fillId="0" borderId="0" xfId="0" applyNumberFormat="1" applyFont="1"/>
    <xf numFmtId="168" fontId="1" fillId="6" borderId="5" xfId="5" applyNumberFormat="1" applyFont="1" applyFill="1" applyBorder="1" applyAlignment="1" applyProtection="1">
      <alignment horizontal="center" vertical="center" wrapText="1"/>
      <protection hidden="1"/>
    </xf>
    <xf numFmtId="168" fontId="1" fillId="6" borderId="6" xfId="5" applyNumberFormat="1" applyFont="1" applyFill="1" applyBorder="1" applyAlignment="1" applyProtection="1">
      <alignment horizontal="center" vertical="center" wrapText="1"/>
      <protection hidden="1"/>
    </xf>
    <xf numFmtId="166" fontId="3" fillId="0" borderId="13" xfId="0" applyNumberFormat="1" applyFont="1" applyBorder="1"/>
    <xf numFmtId="0" fontId="4" fillId="0" borderId="0" xfId="0" applyFont="1"/>
    <xf numFmtId="164" fontId="4" fillId="0" borderId="0" xfId="0" applyNumberFormat="1" applyFont="1"/>
    <xf numFmtId="0" fontId="3" fillId="2" borderId="0" xfId="0" applyFont="1" applyFill="1"/>
    <xf numFmtId="0" fontId="3" fillId="0" borderId="0" xfId="0" applyFont="1" applyAlignment="1">
      <alignment horizontal="left"/>
    </xf>
    <xf numFmtId="0" fontId="4" fillId="0" borderId="0" xfId="0" applyFont="1" applyAlignment="1">
      <alignment horizontal="left"/>
    </xf>
    <xf numFmtId="0" fontId="3" fillId="2" borderId="0" xfId="0" applyFont="1" applyFill="1" applyAlignment="1">
      <alignment horizontal="left"/>
    </xf>
    <xf numFmtId="10" fontId="7" fillId="4" borderId="3" xfId="3" applyNumberFormat="1" applyFont="1" applyFill="1" applyBorder="1" applyAlignment="1" applyProtection="1">
      <alignment vertical="center" wrapText="1"/>
      <protection locked="0" hidden="1"/>
    </xf>
    <xf numFmtId="164" fontId="6" fillId="3" borderId="3" xfId="0" applyNumberFormat="1" applyFont="1" applyFill="1" applyBorder="1" applyAlignment="1" applyProtection="1">
      <alignment vertical="center"/>
      <protection hidden="1"/>
    </xf>
    <xf numFmtId="0" fontId="1" fillId="3" borderId="2" xfId="0" applyFont="1" applyFill="1" applyBorder="1" applyProtection="1">
      <protection hidden="1"/>
    </xf>
    <xf numFmtId="172" fontId="4" fillId="5" borderId="0" xfId="0" applyNumberFormat="1" applyFont="1" applyFill="1" applyProtection="1">
      <protection hidden="1"/>
    </xf>
    <xf numFmtId="172" fontId="1" fillId="6" borderId="5" xfId="5" applyNumberFormat="1" applyFont="1" applyFill="1" applyBorder="1" applyAlignment="1" applyProtection="1">
      <alignment horizontal="center" vertical="center" wrapText="1"/>
      <protection hidden="1"/>
    </xf>
    <xf numFmtId="0" fontId="1" fillId="6" borderId="11" xfId="5" applyFont="1" applyFill="1" applyBorder="1" applyAlignment="1" applyProtection="1">
      <alignment horizontal="center" vertical="center" wrapText="1"/>
      <protection hidden="1"/>
    </xf>
    <xf numFmtId="0" fontId="1" fillId="6" borderId="12" xfId="5" applyFont="1" applyFill="1" applyBorder="1" applyAlignment="1" applyProtection="1">
      <alignment horizontal="center" vertical="center" wrapText="1"/>
      <protection hidden="1"/>
    </xf>
    <xf numFmtId="0" fontId="4" fillId="0" borderId="0" xfId="6" applyFont="1" applyAlignment="1" applyProtection="1">
      <protection hidden="1"/>
    </xf>
    <xf numFmtId="0" fontId="5" fillId="0" borderId="0" xfId="6" applyFont="1" applyAlignment="1" applyProtection="1">
      <alignment horizontal="left" vertical="center"/>
      <protection hidden="1"/>
    </xf>
    <xf numFmtId="173" fontId="5" fillId="0" borderId="0" xfId="6" applyNumberFormat="1" applyFont="1" applyAlignment="1" applyProtection="1">
      <alignment horizontal="right" vertical="center"/>
      <protection hidden="1"/>
    </xf>
    <xf numFmtId="173" fontId="5" fillId="2" borderId="0" xfId="6" applyNumberFormat="1" applyFont="1" applyFill="1" applyAlignment="1" applyProtection="1">
      <alignment horizontal="right" vertical="center"/>
      <protection hidden="1"/>
    </xf>
    <xf numFmtId="0" fontId="15" fillId="0" borderId="0" xfId="6" applyFont="1" applyAlignment="1" applyProtection="1">
      <alignment vertical="center" wrapText="1"/>
      <protection hidden="1"/>
    </xf>
    <xf numFmtId="0" fontId="4" fillId="2" borderId="0" xfId="6" applyFont="1" applyFill="1" applyAlignment="1" applyProtection="1">
      <protection hidden="1"/>
    </xf>
    <xf numFmtId="0" fontId="5" fillId="0" borderId="0" xfId="7" applyFont="1" applyProtection="1">
      <protection hidden="1"/>
    </xf>
    <xf numFmtId="0" fontId="18" fillId="0" borderId="0" xfId="6" applyFont="1" applyAlignment="1" applyProtection="1">
      <alignment horizontal="center" vertical="center" wrapText="1"/>
      <protection hidden="1"/>
    </xf>
    <xf numFmtId="0" fontId="5" fillId="2" borderId="0" xfId="5" applyFont="1" applyFill="1" applyAlignment="1" applyProtection="1">
      <alignment horizontal="center" vertical="center" wrapText="1"/>
      <protection hidden="1"/>
    </xf>
    <xf numFmtId="166" fontId="19" fillId="4" borderId="1" xfId="8" applyNumberFormat="1" applyFont="1" applyFill="1" applyBorder="1" applyProtection="1">
      <protection locked="0" hidden="1"/>
    </xf>
    <xf numFmtId="0" fontId="20" fillId="0" borderId="0" xfId="6" applyFont="1" applyAlignment="1" applyProtection="1">
      <alignment horizontal="left" vertical="center" wrapText="1"/>
      <protection hidden="1"/>
    </xf>
    <xf numFmtId="174" fontId="19" fillId="2" borderId="0" xfId="8" applyNumberFormat="1" applyFont="1" applyFill="1" applyBorder="1" applyProtection="1">
      <protection hidden="1"/>
    </xf>
    <xf numFmtId="0" fontId="18" fillId="2" borderId="0" xfId="6" applyFont="1" applyFill="1" applyAlignment="1" applyProtection="1">
      <alignment horizontal="center" vertical="center" wrapText="1"/>
      <protection hidden="1"/>
    </xf>
    <xf numFmtId="166" fontId="17" fillId="5" borderId="12" xfId="8" applyNumberFormat="1" applyFont="1" applyFill="1" applyBorder="1" applyAlignment="1" applyProtection="1">
      <alignment vertical="center"/>
      <protection hidden="1"/>
    </xf>
    <xf numFmtId="175" fontId="20" fillId="0" borderId="0" xfId="6" applyNumberFormat="1" applyFont="1" applyAlignment="1" applyProtection="1">
      <alignment horizontal="left" vertical="center" wrapText="1"/>
      <protection hidden="1"/>
    </xf>
    <xf numFmtId="14" fontId="4" fillId="0" borderId="0" xfId="6" applyNumberFormat="1" applyFont="1" applyAlignment="1" applyProtection="1">
      <protection hidden="1"/>
    </xf>
    <xf numFmtId="14" fontId="4" fillId="2" borderId="0" xfId="6" applyNumberFormat="1" applyFont="1" applyFill="1" applyAlignment="1" applyProtection="1">
      <protection hidden="1"/>
    </xf>
    <xf numFmtId="0" fontId="2" fillId="0" borderId="0" xfId="4" applyProtection="1">
      <protection hidden="1"/>
    </xf>
    <xf numFmtId="0" fontId="23" fillId="2" borderId="0" xfId="4" applyFont="1" applyFill="1" applyAlignment="1" applyProtection="1">
      <alignment horizontal="center" vertical="top" wrapText="1"/>
      <protection hidden="1"/>
    </xf>
    <xf numFmtId="0" fontId="24" fillId="2" borderId="0" xfId="4" applyFont="1" applyFill="1" applyAlignment="1" applyProtection="1">
      <alignment horizontal="center" vertical="top" wrapText="1"/>
      <protection hidden="1"/>
    </xf>
    <xf numFmtId="0" fontId="2" fillId="0" borderId="0" xfId="6" applyAlignment="1" applyProtection="1">
      <protection hidden="1"/>
    </xf>
    <xf numFmtId="165" fontId="4" fillId="0" borderId="0" xfId="8" applyFont="1" applyAlignment="1" applyProtection="1">
      <protection hidden="1"/>
    </xf>
    <xf numFmtId="165" fontId="19" fillId="5" borderId="1" xfId="8" applyFont="1" applyFill="1" applyBorder="1" applyProtection="1">
      <protection hidden="1"/>
    </xf>
    <xf numFmtId="0" fontId="4" fillId="0" borderId="0" xfId="6" applyFont="1" applyAlignment="1" applyProtection="1">
      <alignment wrapText="1"/>
      <protection hidden="1"/>
    </xf>
    <xf numFmtId="0" fontId="3" fillId="0" borderId="0" xfId="4" applyFont="1"/>
    <xf numFmtId="0" fontId="4" fillId="0" borderId="0" xfId="4" applyFont="1"/>
    <xf numFmtId="164" fontId="4" fillId="0" borderId="0" xfId="4" applyNumberFormat="1" applyFont="1"/>
    <xf numFmtId="0" fontId="3" fillId="2" borderId="0" xfId="4" applyFont="1" applyFill="1"/>
    <xf numFmtId="0" fontId="4" fillId="0" borderId="0" xfId="4" applyFont="1" applyProtection="1">
      <protection hidden="1"/>
    </xf>
    <xf numFmtId="164" fontId="4" fillId="0" borderId="0" xfId="4" applyNumberFormat="1" applyFont="1" applyProtection="1">
      <protection hidden="1"/>
    </xf>
    <xf numFmtId="0" fontId="3" fillId="2" borderId="0" xfId="4" applyFont="1" applyFill="1" applyProtection="1">
      <protection hidden="1"/>
    </xf>
    <xf numFmtId="0" fontId="3" fillId="0" borderId="0" xfId="4" applyFont="1" applyProtection="1">
      <protection hidden="1"/>
    </xf>
    <xf numFmtId="164" fontId="6" fillId="3" borderId="1" xfId="4" applyNumberFormat="1" applyFont="1" applyFill="1" applyBorder="1" applyAlignment="1" applyProtection="1">
      <alignment horizontal="left"/>
      <protection hidden="1"/>
    </xf>
    <xf numFmtId="166" fontId="7" fillId="4" borderId="1" xfId="8" applyNumberFormat="1" applyFont="1" applyFill="1" applyBorder="1" applyProtection="1">
      <protection locked="0" hidden="1"/>
    </xf>
    <xf numFmtId="165" fontId="8" fillId="2" borderId="0" xfId="8" applyFont="1" applyFill="1" applyBorder="1" applyProtection="1">
      <protection hidden="1"/>
    </xf>
    <xf numFmtId="10" fontId="7" fillId="4" borderId="1" xfId="3" applyNumberFormat="1" applyFont="1" applyFill="1" applyBorder="1" applyProtection="1">
      <protection locked="0" hidden="1"/>
    </xf>
    <xf numFmtId="165" fontId="7" fillId="5" borderId="1" xfId="8" applyFont="1" applyFill="1" applyBorder="1" applyProtection="1">
      <protection hidden="1"/>
    </xf>
    <xf numFmtId="0" fontId="5" fillId="0" borderId="0" xfId="4" applyFont="1" applyProtection="1">
      <protection hidden="1"/>
    </xf>
    <xf numFmtId="0" fontId="9" fillId="2" borderId="0" xfId="4" applyFont="1" applyFill="1" applyAlignment="1" applyProtection="1">
      <alignment horizontal="center"/>
      <protection hidden="1"/>
    </xf>
    <xf numFmtId="0" fontId="10" fillId="0" borderId="0" xfId="4" applyFont="1" applyProtection="1">
      <protection hidden="1"/>
    </xf>
    <xf numFmtId="0" fontId="10" fillId="2" borderId="0" xfId="4" applyFont="1" applyFill="1" applyProtection="1">
      <protection hidden="1"/>
    </xf>
    <xf numFmtId="164" fontId="11" fillId="0" borderId="4" xfId="4" applyNumberFormat="1" applyFont="1" applyBorder="1" applyAlignment="1">
      <alignment horizontal="center" vertical="center" wrapText="1"/>
    </xf>
    <xf numFmtId="164" fontId="5" fillId="0" borderId="0" xfId="4" applyNumberFormat="1" applyFont="1" applyAlignment="1" applyProtection="1">
      <alignment horizontal="center" vertical="center" wrapText="1"/>
      <protection hidden="1"/>
    </xf>
    <xf numFmtId="0" fontId="11" fillId="2" borderId="0" xfId="4" applyFont="1" applyFill="1" applyAlignment="1" applyProtection="1">
      <alignment horizontal="center" vertical="center" wrapText="1"/>
      <protection hidden="1"/>
    </xf>
    <xf numFmtId="0" fontId="11" fillId="0" borderId="4" xfId="7" applyFont="1" applyBorder="1" applyAlignment="1">
      <alignment horizontal="center" vertical="center" wrapText="1"/>
    </xf>
    <xf numFmtId="0" fontId="3" fillId="0" borderId="0" xfId="7" applyFont="1" applyAlignment="1">
      <alignment horizontal="center" vertical="center" wrapText="1"/>
    </xf>
    <xf numFmtId="0" fontId="3" fillId="0" borderId="0" xfId="4" applyFont="1" applyAlignment="1" applyProtection="1">
      <alignment horizontal="center" vertical="center" wrapText="1"/>
      <protection hidden="1"/>
    </xf>
    <xf numFmtId="0" fontId="3" fillId="0" borderId="0" xfId="4" applyFont="1" applyAlignment="1">
      <alignment horizontal="center" vertical="center" wrapText="1"/>
    </xf>
    <xf numFmtId="167" fontId="10" fillId="0" borderId="0" xfId="7" applyNumberFormat="1" applyFont="1" applyProtection="1">
      <protection hidden="1"/>
    </xf>
    <xf numFmtId="176" fontId="3" fillId="0" borderId="0" xfId="4" applyNumberFormat="1" applyFont="1"/>
    <xf numFmtId="167" fontId="4" fillId="0" borderId="0" xfId="4" applyNumberFormat="1" applyFont="1" applyProtection="1">
      <protection hidden="1"/>
    </xf>
    <xf numFmtId="172" fontId="4" fillId="5" borderId="0" xfId="4" applyNumberFormat="1" applyFont="1" applyFill="1" applyProtection="1">
      <protection hidden="1"/>
    </xf>
    <xf numFmtId="168" fontId="4" fillId="5" borderId="8" xfId="4" applyNumberFormat="1" applyFont="1" applyFill="1" applyBorder="1" applyAlignment="1" applyProtection="1">
      <alignment horizontal="right" indent="1"/>
      <protection hidden="1"/>
    </xf>
    <xf numFmtId="168" fontId="4" fillId="5" borderId="0" xfId="4" applyNumberFormat="1" applyFont="1" applyFill="1" applyProtection="1">
      <protection hidden="1"/>
    </xf>
    <xf numFmtId="168" fontId="4" fillId="5" borderId="9" xfId="4" applyNumberFormat="1" applyFont="1" applyFill="1" applyBorder="1" applyProtection="1">
      <protection hidden="1"/>
    </xf>
    <xf numFmtId="170" fontId="10" fillId="2" borderId="0" xfId="9" applyNumberFormat="1" applyFont="1" applyFill="1" applyBorder="1" applyAlignment="1" applyProtection="1">
      <alignment horizontal="right" indent="1"/>
      <protection hidden="1"/>
    </xf>
    <xf numFmtId="2" fontId="10" fillId="0" borderId="0" xfId="7" applyNumberFormat="1" applyFont="1" applyAlignment="1">
      <alignment horizontal="right" indent="1"/>
    </xf>
    <xf numFmtId="0" fontId="3" fillId="0" borderId="0" xfId="7" applyFont="1"/>
    <xf numFmtId="177" fontId="4" fillId="5" borderId="0" xfId="4" applyNumberFormat="1" applyFont="1" applyFill="1" applyAlignment="1" applyProtection="1">
      <alignment horizontal="right" indent="1"/>
      <protection hidden="1"/>
    </xf>
    <xf numFmtId="1" fontId="10" fillId="0" borderId="0" xfId="7" applyNumberFormat="1" applyFont="1" applyAlignment="1">
      <alignment horizontal="right" indent="1"/>
    </xf>
    <xf numFmtId="171" fontId="3" fillId="0" borderId="0" xfId="7" applyNumberFormat="1" applyFont="1"/>
    <xf numFmtId="9" fontId="3" fillId="0" borderId="0" xfId="4" applyNumberFormat="1" applyFont="1"/>
    <xf numFmtId="167" fontId="10" fillId="0" borderId="0" xfId="4" applyNumberFormat="1" applyFont="1"/>
    <xf numFmtId="168" fontId="1" fillId="6" borderId="11" xfId="5" applyNumberFormat="1" applyFont="1" applyFill="1" applyBorder="1" applyAlignment="1" applyProtection="1">
      <alignment horizontal="center" vertical="center" wrapText="1"/>
      <protection hidden="1"/>
    </xf>
    <xf numFmtId="172" fontId="1" fillId="6" borderId="11" xfId="5" applyNumberFormat="1" applyFont="1" applyFill="1" applyBorder="1" applyAlignment="1" applyProtection="1">
      <alignment horizontal="center" vertical="center" wrapText="1"/>
      <protection hidden="1"/>
    </xf>
    <xf numFmtId="168" fontId="1" fillId="6" borderId="12" xfId="5" applyNumberFormat="1" applyFont="1" applyFill="1" applyBorder="1" applyAlignment="1" applyProtection="1">
      <alignment horizontal="center" vertical="center" wrapText="1"/>
      <protection hidden="1"/>
    </xf>
    <xf numFmtId="2" fontId="10" fillId="2" borderId="0" xfId="4" applyNumberFormat="1" applyFont="1" applyFill="1" applyAlignment="1" applyProtection="1">
      <alignment horizontal="right" indent="1"/>
      <protection hidden="1"/>
    </xf>
    <xf numFmtId="166" fontId="3" fillId="0" borderId="13" xfId="7" applyNumberFormat="1" applyFont="1" applyBorder="1"/>
    <xf numFmtId="0" fontId="4" fillId="0" borderId="0" xfId="7" applyFont="1"/>
    <xf numFmtId="166" fontId="4" fillId="0" borderId="0" xfId="1" applyNumberFormat="1" applyFont="1" applyProtection="1">
      <protection hidden="1"/>
    </xf>
    <xf numFmtId="165" fontId="4" fillId="0" borderId="0" xfId="1" applyFont="1" applyProtection="1">
      <protection hidden="1"/>
    </xf>
    <xf numFmtId="178" fontId="19" fillId="5" borderId="1" xfId="8" applyNumberFormat="1" applyFont="1" applyFill="1" applyBorder="1" applyProtection="1">
      <protection hidden="1"/>
    </xf>
    <xf numFmtId="174" fontId="19" fillId="5" borderId="1" xfId="8" applyNumberFormat="1" applyFont="1" applyFill="1" applyBorder="1" applyProtection="1">
      <protection hidden="1"/>
    </xf>
    <xf numFmtId="0" fontId="1" fillId="6" borderId="5" xfId="5" applyFont="1" applyFill="1" applyBorder="1" applyAlignment="1" applyProtection="1">
      <alignment horizontal="center" vertical="center" wrapText="1"/>
      <protection hidden="1"/>
    </xf>
    <xf numFmtId="0" fontId="1" fillId="6" borderId="11" xfId="5" applyFont="1" applyFill="1" applyBorder="1" applyAlignment="1" applyProtection="1">
      <alignment horizontal="center" vertical="center" wrapText="1"/>
      <protection hidden="1"/>
    </xf>
    <xf numFmtId="0" fontId="1" fillId="6" borderId="12" xfId="5" applyFont="1" applyFill="1" applyBorder="1" applyAlignment="1" applyProtection="1">
      <alignment horizontal="center" vertical="center" wrapText="1"/>
      <protection hidden="1"/>
    </xf>
    <xf numFmtId="0" fontId="13" fillId="5" borderId="0" xfId="0" applyFont="1" applyFill="1" applyAlignment="1" applyProtection="1">
      <alignment horizontal="center" vertical="top" wrapText="1"/>
      <protection hidden="1"/>
    </xf>
    <xf numFmtId="0" fontId="1" fillId="3" borderId="2" xfId="0" applyFont="1" applyFill="1" applyBorder="1" applyAlignment="1" applyProtection="1">
      <alignment horizontal="right" indent="1"/>
      <protection hidden="1"/>
    </xf>
    <xf numFmtId="0" fontId="22" fillId="5" borderId="0" xfId="4" applyFont="1" applyFill="1" applyAlignment="1" applyProtection="1">
      <alignment horizontal="center" vertical="center" wrapText="1"/>
      <protection hidden="1"/>
    </xf>
    <xf numFmtId="0" fontId="5" fillId="0" borderId="0" xfId="6" applyFont="1" applyAlignment="1" applyProtection="1">
      <alignment horizontal="left" vertical="center"/>
      <protection hidden="1"/>
    </xf>
    <xf numFmtId="0" fontId="17" fillId="0" borderId="0" xfId="4" applyFont="1" applyAlignment="1" applyProtection="1">
      <alignment horizontal="center" vertical="center"/>
      <protection hidden="1"/>
    </xf>
    <xf numFmtId="0" fontId="14" fillId="3" borderId="14" xfId="6" applyFont="1" applyFill="1" applyBorder="1" applyAlignment="1" applyProtection="1">
      <alignment horizontal="center"/>
      <protection hidden="1"/>
    </xf>
    <xf numFmtId="0" fontId="14" fillId="3" borderId="2" xfId="6" applyFont="1" applyFill="1" applyBorder="1" applyAlignment="1" applyProtection="1">
      <alignment horizontal="center"/>
      <protection hidden="1"/>
    </xf>
    <xf numFmtId="164" fontId="21" fillId="3" borderId="5" xfId="6" applyNumberFormat="1" applyFont="1" applyFill="1" applyBorder="1" applyAlignment="1" applyProtection="1">
      <alignment horizontal="center" vertical="center"/>
      <protection hidden="1"/>
    </xf>
    <xf numFmtId="164" fontId="21" fillId="3" borderId="11" xfId="6" applyNumberFormat="1" applyFont="1" applyFill="1" applyBorder="1" applyAlignment="1" applyProtection="1">
      <alignment horizontal="center" vertical="center"/>
      <protection hidden="1"/>
    </xf>
    <xf numFmtId="0" fontId="13" fillId="5" borderId="0" xfId="7" applyFont="1" applyFill="1" applyAlignment="1" applyProtection="1">
      <alignment horizontal="center" vertical="center" wrapText="1"/>
      <protection hidden="1"/>
    </xf>
    <xf numFmtId="0" fontId="1" fillId="3" borderId="2" xfId="7" applyFont="1" applyFill="1" applyBorder="1" applyAlignment="1" applyProtection="1">
      <alignment horizontal="right" indent="1"/>
      <protection hidden="1"/>
    </xf>
  </cellXfs>
  <cellStyles count="10">
    <cellStyle name="Millares" xfId="1" builtinId="3"/>
    <cellStyle name="Millares 2" xfId="8" xr:uid="{1DDE9FC5-E73F-4907-9B65-19EB14F01754}"/>
    <cellStyle name="Moneda" xfId="2" builtinId="4"/>
    <cellStyle name="Moneda 2" xfId="9" xr:uid="{560B4BAA-BB97-4FDF-A998-EFEFA184E543}"/>
    <cellStyle name="Normal" xfId="0" builtinId="0"/>
    <cellStyle name="Normal 2" xfId="4" xr:uid="{EBC8AC57-EE1D-40F8-A643-B7F21F4937FD}"/>
    <cellStyle name="Normal 3" xfId="6" xr:uid="{5D768737-B89B-4158-BA02-EEA358076A1B}"/>
    <cellStyle name="Normal 4" xfId="7" xr:uid="{15A321D8-4C4C-4208-9918-C4BAE3DF12A9}"/>
    <cellStyle name="Normal_Calculadora Garbarino 45_v1" xfId="5" xr:uid="{5AE9708E-5E6C-442A-86E7-23EBBB0BEEDC}"/>
    <cellStyle name="Porcentaje"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4.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4.png"/><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4.png"/><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10</xdr:col>
      <xdr:colOff>1100666</xdr:colOff>
      <xdr:row>1</xdr:row>
      <xdr:rowOff>7056</xdr:rowOff>
    </xdr:from>
    <xdr:to>
      <xdr:col>11</xdr:col>
      <xdr:colOff>1037870</xdr:colOff>
      <xdr:row>3</xdr:row>
      <xdr:rowOff>125236</xdr:rowOff>
    </xdr:to>
    <xdr:pic>
      <xdr:nvPicPr>
        <xdr:cNvPr id="4" name="Imagen 3">
          <a:extLst>
            <a:ext uri="{FF2B5EF4-FFF2-40B4-BE49-F238E27FC236}">
              <a16:creationId xmlns:a16="http://schemas.microsoft.com/office/drawing/2014/main" id="{A0FBF603-5DCC-4C92-B0E5-EEAA6FABBC09}"/>
            </a:ext>
          </a:extLst>
        </xdr:cNvPr>
        <xdr:cNvPicPr>
          <a:picLocks noChangeAspect="1"/>
        </xdr:cNvPicPr>
      </xdr:nvPicPr>
      <xdr:blipFill>
        <a:blip xmlns:r="http://schemas.openxmlformats.org/officeDocument/2006/relationships" r:embed="rId1"/>
        <a:stretch>
          <a:fillRect/>
        </a:stretch>
      </xdr:blipFill>
      <xdr:spPr>
        <a:xfrm>
          <a:off x="17441333" y="190500"/>
          <a:ext cx="1390649" cy="485069"/>
        </a:xfrm>
        <a:prstGeom prst="rect">
          <a:avLst/>
        </a:prstGeom>
      </xdr:spPr>
    </xdr:pic>
    <xdr:clientData/>
  </xdr:twoCellAnchor>
  <xdr:twoCellAnchor editAs="oneCell">
    <xdr:from>
      <xdr:col>5</xdr:col>
      <xdr:colOff>35278</xdr:colOff>
      <xdr:row>0</xdr:row>
      <xdr:rowOff>63499</xdr:rowOff>
    </xdr:from>
    <xdr:to>
      <xdr:col>5</xdr:col>
      <xdr:colOff>1533878</xdr:colOff>
      <xdr:row>3</xdr:row>
      <xdr:rowOff>97259</xdr:rowOff>
    </xdr:to>
    <xdr:pic>
      <xdr:nvPicPr>
        <xdr:cNvPr id="2" name="Picture 3" descr="YPF - Wikipedia, la enciclopedia libre">
          <a:extLst>
            <a:ext uri="{FF2B5EF4-FFF2-40B4-BE49-F238E27FC236}">
              <a16:creationId xmlns:a16="http://schemas.microsoft.com/office/drawing/2014/main" id="{742DFB8A-E61C-464E-A4F4-7812C6D80EB1}"/>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510889" y="63499"/>
          <a:ext cx="1498600" cy="584093"/>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132292</xdr:colOff>
      <xdr:row>0</xdr:row>
      <xdr:rowOff>158750</xdr:rowOff>
    </xdr:from>
    <xdr:to>
      <xdr:col>1</xdr:col>
      <xdr:colOff>132292</xdr:colOff>
      <xdr:row>3</xdr:row>
      <xdr:rowOff>164634</xdr:rowOff>
    </xdr:to>
    <xdr:pic>
      <xdr:nvPicPr>
        <xdr:cNvPr id="2" name="Imagen 1">
          <a:extLst>
            <a:ext uri="{FF2B5EF4-FFF2-40B4-BE49-F238E27FC236}">
              <a16:creationId xmlns:a16="http://schemas.microsoft.com/office/drawing/2014/main" id="{B51870F0-1984-4C5E-9477-62A7516D3530}"/>
            </a:ext>
          </a:extLst>
        </xdr:cNvPr>
        <xdr:cNvPicPr>
          <a:picLocks noChangeAspect="1"/>
        </xdr:cNvPicPr>
      </xdr:nvPicPr>
      <xdr:blipFill>
        <a:blip xmlns:r="http://schemas.openxmlformats.org/officeDocument/2006/relationships" r:embed="rId1"/>
        <a:stretch>
          <a:fillRect/>
        </a:stretch>
      </xdr:blipFill>
      <xdr:spPr>
        <a:xfrm>
          <a:off x="1427692" y="158750"/>
          <a:ext cx="0" cy="577384"/>
        </a:xfrm>
        <a:prstGeom prst="rect">
          <a:avLst/>
        </a:prstGeom>
      </xdr:spPr>
    </xdr:pic>
    <xdr:clientData/>
  </xdr:twoCellAnchor>
  <xdr:twoCellAnchor editAs="oneCell">
    <xdr:from>
      <xdr:col>5</xdr:col>
      <xdr:colOff>402167</xdr:colOff>
      <xdr:row>0</xdr:row>
      <xdr:rowOff>63500</xdr:rowOff>
    </xdr:from>
    <xdr:to>
      <xdr:col>5</xdr:col>
      <xdr:colOff>1662205</xdr:colOff>
      <xdr:row>2</xdr:row>
      <xdr:rowOff>103187</xdr:rowOff>
    </xdr:to>
    <xdr:pic>
      <xdr:nvPicPr>
        <xdr:cNvPr id="3" name="Imagen 2">
          <a:extLst>
            <a:ext uri="{FF2B5EF4-FFF2-40B4-BE49-F238E27FC236}">
              <a16:creationId xmlns:a16="http://schemas.microsoft.com/office/drawing/2014/main" id="{2F69A73B-BE75-444E-9AB9-90F8E8414BAE}"/>
            </a:ext>
          </a:extLst>
        </xdr:cNvPr>
        <xdr:cNvPicPr>
          <a:picLocks noChangeAspect="1"/>
        </xdr:cNvPicPr>
      </xdr:nvPicPr>
      <xdr:blipFill>
        <a:blip xmlns:r="http://schemas.openxmlformats.org/officeDocument/2006/relationships" r:embed="rId2"/>
        <a:stretch>
          <a:fillRect/>
        </a:stretch>
      </xdr:blipFill>
      <xdr:spPr>
        <a:xfrm>
          <a:off x="9050867" y="63500"/>
          <a:ext cx="1260038" cy="420687"/>
        </a:xfrm>
        <a:prstGeom prst="rect">
          <a:avLst/>
        </a:prstGeom>
      </xdr:spPr>
    </xdr:pic>
    <xdr:clientData/>
  </xdr:twoCellAnchor>
  <xdr:twoCellAnchor editAs="oneCell">
    <xdr:from>
      <xdr:col>1</xdr:col>
      <xdr:colOff>42333</xdr:colOff>
      <xdr:row>0</xdr:row>
      <xdr:rowOff>84667</xdr:rowOff>
    </xdr:from>
    <xdr:to>
      <xdr:col>1</xdr:col>
      <xdr:colOff>1540933</xdr:colOff>
      <xdr:row>3</xdr:row>
      <xdr:rowOff>118427</xdr:rowOff>
    </xdr:to>
    <xdr:pic>
      <xdr:nvPicPr>
        <xdr:cNvPr id="5" name="Picture 3" descr="YPF - Wikipedia, la enciclopedia libre">
          <a:extLst>
            <a:ext uri="{FF2B5EF4-FFF2-40B4-BE49-F238E27FC236}">
              <a16:creationId xmlns:a16="http://schemas.microsoft.com/office/drawing/2014/main" id="{B34637B6-AA5B-426C-8B0F-2018E55537D9}"/>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33500" y="84667"/>
          <a:ext cx="1498600" cy="605260"/>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132292</xdr:colOff>
      <xdr:row>0</xdr:row>
      <xdr:rowOff>158750</xdr:rowOff>
    </xdr:from>
    <xdr:to>
      <xdr:col>1</xdr:col>
      <xdr:colOff>132292</xdr:colOff>
      <xdr:row>3</xdr:row>
      <xdr:rowOff>164634</xdr:rowOff>
    </xdr:to>
    <xdr:pic>
      <xdr:nvPicPr>
        <xdr:cNvPr id="2" name="Imagen 1">
          <a:extLst>
            <a:ext uri="{FF2B5EF4-FFF2-40B4-BE49-F238E27FC236}">
              <a16:creationId xmlns:a16="http://schemas.microsoft.com/office/drawing/2014/main" id="{5D068DB0-96DB-4B52-8F63-0A3DE76FBC58}"/>
            </a:ext>
          </a:extLst>
        </xdr:cNvPr>
        <xdr:cNvPicPr>
          <a:picLocks noChangeAspect="1"/>
        </xdr:cNvPicPr>
      </xdr:nvPicPr>
      <xdr:blipFill>
        <a:blip xmlns:r="http://schemas.openxmlformats.org/officeDocument/2006/relationships" r:embed="rId1"/>
        <a:stretch>
          <a:fillRect/>
        </a:stretch>
      </xdr:blipFill>
      <xdr:spPr>
        <a:xfrm>
          <a:off x="1427692" y="158750"/>
          <a:ext cx="0" cy="577384"/>
        </a:xfrm>
        <a:prstGeom prst="rect">
          <a:avLst/>
        </a:prstGeom>
      </xdr:spPr>
    </xdr:pic>
    <xdr:clientData/>
  </xdr:twoCellAnchor>
  <xdr:twoCellAnchor editAs="oneCell">
    <xdr:from>
      <xdr:col>5</xdr:col>
      <xdr:colOff>402167</xdr:colOff>
      <xdr:row>0</xdr:row>
      <xdr:rowOff>63500</xdr:rowOff>
    </xdr:from>
    <xdr:to>
      <xdr:col>5</xdr:col>
      <xdr:colOff>1662205</xdr:colOff>
      <xdr:row>2</xdr:row>
      <xdr:rowOff>103187</xdr:rowOff>
    </xdr:to>
    <xdr:pic>
      <xdr:nvPicPr>
        <xdr:cNvPr id="3" name="Imagen 2">
          <a:extLst>
            <a:ext uri="{FF2B5EF4-FFF2-40B4-BE49-F238E27FC236}">
              <a16:creationId xmlns:a16="http://schemas.microsoft.com/office/drawing/2014/main" id="{53514376-A763-4A66-9CB1-612EE6ED1219}"/>
            </a:ext>
          </a:extLst>
        </xdr:cNvPr>
        <xdr:cNvPicPr>
          <a:picLocks noChangeAspect="1"/>
        </xdr:cNvPicPr>
      </xdr:nvPicPr>
      <xdr:blipFill>
        <a:blip xmlns:r="http://schemas.openxmlformats.org/officeDocument/2006/relationships" r:embed="rId2"/>
        <a:stretch>
          <a:fillRect/>
        </a:stretch>
      </xdr:blipFill>
      <xdr:spPr>
        <a:xfrm>
          <a:off x="9050867" y="63500"/>
          <a:ext cx="1260038" cy="420687"/>
        </a:xfrm>
        <a:prstGeom prst="rect">
          <a:avLst/>
        </a:prstGeom>
      </xdr:spPr>
    </xdr:pic>
    <xdr:clientData/>
  </xdr:twoCellAnchor>
  <xdr:twoCellAnchor editAs="oneCell">
    <xdr:from>
      <xdr:col>1</xdr:col>
      <xdr:colOff>42333</xdr:colOff>
      <xdr:row>0</xdr:row>
      <xdr:rowOff>84667</xdr:rowOff>
    </xdr:from>
    <xdr:to>
      <xdr:col>1</xdr:col>
      <xdr:colOff>1540933</xdr:colOff>
      <xdr:row>3</xdr:row>
      <xdr:rowOff>118427</xdr:rowOff>
    </xdr:to>
    <xdr:pic>
      <xdr:nvPicPr>
        <xdr:cNvPr id="4" name="Picture 3" descr="YPF - Wikipedia, la enciclopedia libre">
          <a:extLst>
            <a:ext uri="{FF2B5EF4-FFF2-40B4-BE49-F238E27FC236}">
              <a16:creationId xmlns:a16="http://schemas.microsoft.com/office/drawing/2014/main" id="{E9C91190-1055-4203-BFEB-A4688DBC3A8E}"/>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37733" y="84667"/>
          <a:ext cx="1498600" cy="605260"/>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132292</xdr:colOff>
      <xdr:row>0</xdr:row>
      <xdr:rowOff>158750</xdr:rowOff>
    </xdr:from>
    <xdr:to>
      <xdr:col>1</xdr:col>
      <xdr:colOff>132292</xdr:colOff>
      <xdr:row>3</xdr:row>
      <xdr:rowOff>164634</xdr:rowOff>
    </xdr:to>
    <xdr:pic>
      <xdr:nvPicPr>
        <xdr:cNvPr id="2" name="Imagen 1">
          <a:extLst>
            <a:ext uri="{FF2B5EF4-FFF2-40B4-BE49-F238E27FC236}">
              <a16:creationId xmlns:a16="http://schemas.microsoft.com/office/drawing/2014/main" id="{3B0A8AB3-2285-4917-949E-1A04F1F04A97}"/>
            </a:ext>
          </a:extLst>
        </xdr:cNvPr>
        <xdr:cNvPicPr>
          <a:picLocks noChangeAspect="1"/>
        </xdr:cNvPicPr>
      </xdr:nvPicPr>
      <xdr:blipFill>
        <a:blip xmlns:r="http://schemas.openxmlformats.org/officeDocument/2006/relationships" r:embed="rId1"/>
        <a:stretch>
          <a:fillRect/>
        </a:stretch>
      </xdr:blipFill>
      <xdr:spPr>
        <a:xfrm>
          <a:off x="1427692" y="158750"/>
          <a:ext cx="0" cy="577384"/>
        </a:xfrm>
        <a:prstGeom prst="rect">
          <a:avLst/>
        </a:prstGeom>
      </xdr:spPr>
    </xdr:pic>
    <xdr:clientData/>
  </xdr:twoCellAnchor>
  <xdr:twoCellAnchor editAs="oneCell">
    <xdr:from>
      <xdr:col>5</xdr:col>
      <xdr:colOff>402167</xdr:colOff>
      <xdr:row>0</xdr:row>
      <xdr:rowOff>63500</xdr:rowOff>
    </xdr:from>
    <xdr:to>
      <xdr:col>5</xdr:col>
      <xdr:colOff>1662205</xdr:colOff>
      <xdr:row>2</xdr:row>
      <xdr:rowOff>103187</xdr:rowOff>
    </xdr:to>
    <xdr:pic>
      <xdr:nvPicPr>
        <xdr:cNvPr id="3" name="Imagen 2">
          <a:extLst>
            <a:ext uri="{FF2B5EF4-FFF2-40B4-BE49-F238E27FC236}">
              <a16:creationId xmlns:a16="http://schemas.microsoft.com/office/drawing/2014/main" id="{EBD265B6-1C2A-4E37-B26A-64C2EC50499B}"/>
            </a:ext>
          </a:extLst>
        </xdr:cNvPr>
        <xdr:cNvPicPr>
          <a:picLocks noChangeAspect="1"/>
        </xdr:cNvPicPr>
      </xdr:nvPicPr>
      <xdr:blipFill>
        <a:blip xmlns:r="http://schemas.openxmlformats.org/officeDocument/2006/relationships" r:embed="rId2"/>
        <a:stretch>
          <a:fillRect/>
        </a:stretch>
      </xdr:blipFill>
      <xdr:spPr>
        <a:xfrm>
          <a:off x="9050867" y="63500"/>
          <a:ext cx="1260038" cy="420687"/>
        </a:xfrm>
        <a:prstGeom prst="rect">
          <a:avLst/>
        </a:prstGeom>
      </xdr:spPr>
    </xdr:pic>
    <xdr:clientData/>
  </xdr:twoCellAnchor>
  <xdr:twoCellAnchor editAs="oneCell">
    <xdr:from>
      <xdr:col>1</xdr:col>
      <xdr:colOff>42333</xdr:colOff>
      <xdr:row>0</xdr:row>
      <xdr:rowOff>84667</xdr:rowOff>
    </xdr:from>
    <xdr:to>
      <xdr:col>1</xdr:col>
      <xdr:colOff>1540933</xdr:colOff>
      <xdr:row>3</xdr:row>
      <xdr:rowOff>118427</xdr:rowOff>
    </xdr:to>
    <xdr:pic>
      <xdr:nvPicPr>
        <xdr:cNvPr id="4" name="Picture 3" descr="YPF - Wikipedia, la enciclopedia libre">
          <a:extLst>
            <a:ext uri="{FF2B5EF4-FFF2-40B4-BE49-F238E27FC236}">
              <a16:creationId xmlns:a16="http://schemas.microsoft.com/office/drawing/2014/main" id="{EC1D8371-0D19-4A26-89F4-E9AE84DE6966}"/>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37733" y="84667"/>
          <a:ext cx="1498600" cy="605260"/>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10</xdr:col>
      <xdr:colOff>1690686</xdr:colOff>
      <xdr:row>1</xdr:row>
      <xdr:rowOff>53810</xdr:rowOff>
    </xdr:from>
    <xdr:to>
      <xdr:col>12</xdr:col>
      <xdr:colOff>381</xdr:colOff>
      <xdr:row>3</xdr:row>
      <xdr:rowOff>119313</xdr:rowOff>
    </xdr:to>
    <xdr:pic>
      <xdr:nvPicPr>
        <xdr:cNvPr id="2" name="Imagen 1">
          <a:extLst>
            <a:ext uri="{FF2B5EF4-FFF2-40B4-BE49-F238E27FC236}">
              <a16:creationId xmlns:a16="http://schemas.microsoft.com/office/drawing/2014/main" id="{5F2F83EF-F182-447F-92BC-42A1F2B7D3A5}"/>
            </a:ext>
          </a:extLst>
        </xdr:cNvPr>
        <xdr:cNvPicPr>
          <a:picLocks noChangeAspect="1"/>
        </xdr:cNvPicPr>
      </xdr:nvPicPr>
      <xdr:blipFill>
        <a:blip xmlns:r="http://schemas.openxmlformats.org/officeDocument/2006/relationships" r:embed="rId1"/>
        <a:stretch>
          <a:fillRect/>
        </a:stretch>
      </xdr:blipFill>
      <xdr:spPr>
        <a:xfrm>
          <a:off x="9205911" y="244310"/>
          <a:ext cx="1291020" cy="446503"/>
        </a:xfrm>
        <a:prstGeom prst="rect">
          <a:avLst/>
        </a:prstGeom>
      </xdr:spPr>
    </xdr:pic>
    <xdr:clientData/>
  </xdr:twoCellAnchor>
  <xdr:twoCellAnchor editAs="oneCell">
    <xdr:from>
      <xdr:col>5</xdr:col>
      <xdr:colOff>59531</xdr:colOff>
      <xdr:row>1</xdr:row>
      <xdr:rowOff>35719</xdr:rowOff>
    </xdr:from>
    <xdr:to>
      <xdr:col>5</xdr:col>
      <xdr:colOff>1558131</xdr:colOff>
      <xdr:row>4</xdr:row>
      <xdr:rowOff>69479</xdr:rowOff>
    </xdr:to>
    <xdr:pic>
      <xdr:nvPicPr>
        <xdr:cNvPr id="4" name="Picture 3" descr="YPF - Wikipedia, la enciclopedia libre">
          <a:extLst>
            <a:ext uri="{FF2B5EF4-FFF2-40B4-BE49-F238E27FC236}">
              <a16:creationId xmlns:a16="http://schemas.microsoft.com/office/drawing/2014/main" id="{DA79B93C-2FFA-4681-9537-A6030656A654}"/>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28625" y="226219"/>
          <a:ext cx="1498600" cy="605260"/>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75D177-8F1A-4E1E-A344-B8498CD4B6AA}">
  <sheetPr>
    <pageSetUpPr fitToPage="1"/>
  </sheetPr>
  <dimension ref="A1:Q62"/>
  <sheetViews>
    <sheetView showGridLines="0" tabSelected="1" topLeftCell="E1" zoomScale="80" zoomScaleNormal="80" workbookViewId="0">
      <selection activeCell="G8" sqref="G8"/>
    </sheetView>
  </sheetViews>
  <sheetFormatPr baseColWidth="10" defaultColWidth="0" defaultRowHeight="15" customHeight="1" zeroHeight="1"/>
  <cols>
    <col min="1" max="1" width="9.140625" style="5" hidden="1" customWidth="1"/>
    <col min="2" max="2" width="42.85546875" style="5" hidden="1" customWidth="1"/>
    <col min="3" max="3" width="27" style="5" hidden="1" customWidth="1"/>
    <col min="4" max="4" width="36.140625" style="5" hidden="1" customWidth="1"/>
    <col min="5" max="5" width="16" style="43" customWidth="1"/>
    <col min="6" max="6" width="34.7109375" style="44" customWidth="1"/>
    <col min="7" max="7" width="16.7109375" style="43" bestFit="1" customWidth="1"/>
    <col min="8" max="8" width="13.42578125" style="43" bestFit="1" customWidth="1"/>
    <col min="9" max="9" width="14.85546875" style="43" bestFit="1" customWidth="1"/>
    <col min="10" max="10" width="21.42578125" style="43" bestFit="1" customWidth="1"/>
    <col min="11" max="11" width="20.85546875" style="43" bestFit="1" customWidth="1"/>
    <col min="12" max="12" width="18.140625" style="43" customWidth="1"/>
    <col min="13" max="13" width="19.85546875" style="45" customWidth="1"/>
    <col min="14" max="17" width="11.42578125" style="5" hidden="1" customWidth="1"/>
    <col min="18" max="16379" width="9.140625" style="5" customWidth="1"/>
    <col min="16380" max="16380" width="11" style="5" customWidth="1"/>
    <col min="16381" max="16381" width="28.85546875" style="5" customWidth="1"/>
    <col min="16382" max="16382" width="18.42578125" style="5" customWidth="1"/>
    <col min="16383" max="16383" width="21.140625" style="5" customWidth="1"/>
    <col min="16384" max="16384" width="20.5703125" style="5" customWidth="1"/>
  </cols>
  <sheetData>
    <row r="1" spans="1:17">
      <c r="A1" s="1"/>
      <c r="B1" s="1"/>
      <c r="C1" s="1"/>
      <c r="D1" s="1"/>
      <c r="E1" s="2"/>
      <c r="F1" s="3"/>
      <c r="G1" s="2"/>
      <c r="H1" s="2"/>
      <c r="I1" s="2"/>
      <c r="J1" s="2"/>
      <c r="K1" s="2"/>
      <c r="L1" s="2"/>
      <c r="M1" s="4"/>
    </row>
    <row r="2" spans="1:17">
      <c r="A2" s="1"/>
      <c r="B2" s="1"/>
      <c r="C2" s="1"/>
      <c r="D2" s="1"/>
      <c r="E2" s="2"/>
      <c r="F2" s="3"/>
      <c r="G2" s="2"/>
      <c r="H2" s="2"/>
      <c r="I2" s="2"/>
      <c r="J2" s="2"/>
      <c r="K2" s="2"/>
      <c r="L2" s="2"/>
      <c r="M2" s="4"/>
    </row>
    <row r="3" spans="1:17">
      <c r="A3" s="1"/>
      <c r="B3" s="1"/>
      <c r="C3" s="1"/>
      <c r="D3" s="1"/>
      <c r="E3" s="2"/>
      <c r="F3" s="3"/>
      <c r="G3" s="2"/>
      <c r="H3" s="2"/>
      <c r="I3" s="2"/>
      <c r="J3" s="2"/>
      <c r="K3" s="2"/>
      <c r="L3" s="2"/>
      <c r="M3" s="4"/>
    </row>
    <row r="4" spans="1:17">
      <c r="A4" s="1"/>
      <c r="B4" s="1"/>
      <c r="C4" s="1"/>
      <c r="D4" s="1"/>
      <c r="E4" s="2"/>
      <c r="F4" s="3"/>
      <c r="G4" s="2"/>
      <c r="H4" s="2"/>
      <c r="I4" s="2"/>
      <c r="J4" s="2"/>
      <c r="K4" s="2"/>
      <c r="L4" s="2"/>
      <c r="M4" s="4"/>
    </row>
    <row r="5" spans="1:17">
      <c r="A5" s="1"/>
      <c r="B5" s="1"/>
      <c r="C5" s="1"/>
      <c r="D5" s="1"/>
      <c r="E5" s="2"/>
      <c r="F5" s="6" t="s">
        <v>23</v>
      </c>
      <c r="G5" s="6"/>
      <c r="H5" s="6"/>
      <c r="I5" s="6"/>
      <c r="J5" s="2"/>
      <c r="K5" s="2"/>
      <c r="L5" s="2"/>
      <c r="M5" s="4"/>
    </row>
    <row r="6" spans="1:17">
      <c r="A6" s="1"/>
      <c r="B6" s="1"/>
      <c r="C6" s="1"/>
      <c r="D6" s="1"/>
      <c r="E6" s="2"/>
      <c r="F6" s="6" t="s">
        <v>21</v>
      </c>
      <c r="G6" s="2"/>
      <c r="H6" s="2"/>
      <c r="I6" s="2"/>
      <c r="J6" s="2"/>
      <c r="K6" s="2"/>
      <c r="L6" s="2"/>
      <c r="M6" s="4"/>
    </row>
    <row r="7" spans="1:17">
      <c r="A7" s="1"/>
      <c r="B7" s="1"/>
      <c r="C7" s="1"/>
      <c r="D7" s="1"/>
      <c r="E7" s="2"/>
      <c r="F7" s="3"/>
      <c r="G7" s="2"/>
      <c r="H7" s="2"/>
      <c r="I7" s="2"/>
      <c r="J7" s="2"/>
      <c r="K7" s="2"/>
      <c r="L7" s="2"/>
      <c r="M7" s="4"/>
    </row>
    <row r="8" spans="1:17">
      <c r="A8" s="1"/>
      <c r="B8" s="1"/>
      <c r="C8" s="1"/>
      <c r="D8" s="1"/>
      <c r="E8" s="2"/>
      <c r="F8" s="7" t="s">
        <v>0</v>
      </c>
      <c r="G8" s="8">
        <v>100</v>
      </c>
      <c r="H8" s="2"/>
      <c r="I8" s="2"/>
      <c r="J8" s="133" t="s">
        <v>1</v>
      </c>
      <c r="K8" s="133"/>
      <c r="L8" s="9">
        <f>+XIRR(L14:L22,F14:F22)</f>
        <v>7.7135708928108226E-2</v>
      </c>
      <c r="M8" s="10"/>
    </row>
    <row r="9" spans="1:17">
      <c r="A9" s="1"/>
      <c r="B9" s="1"/>
      <c r="C9" s="1"/>
      <c r="D9" s="1"/>
      <c r="E9" s="2"/>
      <c r="F9" s="7" t="s">
        <v>2</v>
      </c>
      <c r="G9" s="11">
        <v>45860</v>
      </c>
      <c r="H9" s="2"/>
      <c r="I9" s="2"/>
      <c r="J9" s="133" t="s">
        <v>22</v>
      </c>
      <c r="K9" s="133"/>
      <c r="L9" s="9">
        <f>+NOMINAL(L8,4)</f>
        <v>7.4999851646723847E-2</v>
      </c>
      <c r="M9" s="12"/>
    </row>
    <row r="10" spans="1:17">
      <c r="A10" s="1"/>
      <c r="B10" s="1"/>
      <c r="C10" s="1"/>
      <c r="D10" s="1"/>
      <c r="E10" s="2"/>
      <c r="F10" s="50" t="s">
        <v>3</v>
      </c>
      <c r="G10" s="49">
        <v>7.4999999999999997E-2</v>
      </c>
      <c r="H10" s="2"/>
      <c r="I10" s="2"/>
      <c r="J10" s="133" t="s">
        <v>4</v>
      </c>
      <c r="K10" s="133"/>
      <c r="L10" s="13">
        <f>+SUM(Q15:Q22)/(365/12)</f>
        <v>22.509679156284079</v>
      </c>
      <c r="M10" s="12"/>
    </row>
    <row r="11" spans="1:17">
      <c r="A11" s="1"/>
      <c r="B11" s="1"/>
      <c r="C11" s="1"/>
      <c r="D11" s="1"/>
      <c r="E11" s="2"/>
      <c r="F11" s="51" t="s">
        <v>5</v>
      </c>
      <c r="G11" s="14">
        <v>1</v>
      </c>
      <c r="I11" s="6"/>
      <c r="J11" s="133" t="s">
        <v>19</v>
      </c>
      <c r="K11" s="133"/>
      <c r="L11" s="13">
        <f>+SUM(Q15:Q22)/(365)</f>
        <v>1.8758065963570068</v>
      </c>
      <c r="M11" s="15"/>
      <c r="N11" s="16"/>
    </row>
    <row r="12" spans="1:17" ht="15.75" thickBot="1">
      <c r="A12" s="1"/>
      <c r="B12" s="1"/>
      <c r="C12" s="1"/>
      <c r="D12" s="1"/>
      <c r="E12" s="2"/>
      <c r="F12" s="3"/>
      <c r="G12" s="2"/>
      <c r="H12" s="2"/>
      <c r="I12" s="2"/>
      <c r="J12" s="2"/>
      <c r="K12" s="2"/>
      <c r="L12" s="2"/>
      <c r="M12" s="17"/>
      <c r="N12" s="16"/>
    </row>
    <row r="13" spans="1:17" s="25" customFormat="1" ht="28.5" customHeight="1" thickBot="1">
      <c r="A13" s="18"/>
      <c r="B13" s="19"/>
      <c r="C13" s="19" t="s">
        <v>6</v>
      </c>
      <c r="D13" s="19"/>
      <c r="E13" s="20"/>
      <c r="F13" s="21" t="s">
        <v>7</v>
      </c>
      <c r="G13" s="21" t="s">
        <v>8</v>
      </c>
      <c r="H13" s="21" t="s">
        <v>9</v>
      </c>
      <c r="I13" s="21" t="s">
        <v>10</v>
      </c>
      <c r="J13" s="21" t="s">
        <v>11</v>
      </c>
      <c r="K13" s="21" t="s">
        <v>12</v>
      </c>
      <c r="L13" s="22" t="s">
        <v>13</v>
      </c>
      <c r="M13" s="23"/>
      <c r="N13" s="24" t="s">
        <v>14</v>
      </c>
      <c r="O13" s="24" t="s">
        <v>15</v>
      </c>
      <c r="Q13" s="24" t="s">
        <v>16</v>
      </c>
    </row>
    <row r="14" spans="1:17">
      <c r="A14" s="1"/>
      <c r="B14" s="26">
        <f>+D14</f>
        <v>45860</v>
      </c>
      <c r="C14" s="27">
        <f>+$G$10</f>
        <v>7.4999999999999997E-2</v>
      </c>
      <c r="D14" s="26">
        <f>+G9</f>
        <v>45860</v>
      </c>
      <c r="E14" s="28"/>
      <c r="F14" s="29">
        <f>+G9</f>
        <v>45860</v>
      </c>
      <c r="G14" s="52">
        <f>+G8</f>
        <v>100</v>
      </c>
      <c r="H14" s="31"/>
      <c r="I14" s="30"/>
      <c r="J14" s="52"/>
      <c r="K14" s="52">
        <f t="shared" ref="K14" si="0">+G14-J14</f>
        <v>100</v>
      </c>
      <c r="L14" s="32">
        <f>-G14</f>
        <v>-100</v>
      </c>
      <c r="M14" s="33"/>
      <c r="N14" s="34"/>
      <c r="O14" s="34"/>
    </row>
    <row r="15" spans="1:17">
      <c r="A15" s="1"/>
      <c r="B15" s="26">
        <f>EDATE(B14, 3)</f>
        <v>45952</v>
      </c>
      <c r="C15" s="27">
        <f t="shared" ref="C15:C22" si="1">+$G$10</f>
        <v>7.4999999999999997E-2</v>
      </c>
      <c r="D15" s="26">
        <f t="shared" ref="D15:D19" si="2">B15</f>
        <v>45952</v>
      </c>
      <c r="E15" s="28"/>
      <c r="F15" s="35">
        <f t="shared" ref="F15" si="3">+D15</f>
        <v>45952</v>
      </c>
      <c r="G15" s="52">
        <f>+K14</f>
        <v>100</v>
      </c>
      <c r="H15" s="36">
        <f>+B15-B14</f>
        <v>92</v>
      </c>
      <c r="I15" s="30">
        <f>+G15*($G$10)*(H15)/365</f>
        <v>1.8904109589041096</v>
      </c>
      <c r="J15" s="52"/>
      <c r="K15" s="52">
        <f t="shared" ref="K15" si="4">+G15-J15</f>
        <v>100</v>
      </c>
      <c r="L15" s="32">
        <f t="shared" ref="L15" si="5">+I15+J15</f>
        <v>1.8904109589041096</v>
      </c>
      <c r="M15" s="33"/>
      <c r="N15" s="37">
        <f>+L15/(1+$L$8)^((O15)/365)</f>
        <v>1.8553348882593128</v>
      </c>
      <c r="O15" s="38">
        <f t="shared" ref="O15:O17" si="6">+F15-$F$14</f>
        <v>92</v>
      </c>
      <c r="Q15" s="39">
        <f t="shared" ref="Q15:Q20" si="7">+(N15/$N$23)*O15</f>
        <v>1.7069080923690325</v>
      </c>
    </row>
    <row r="16" spans="1:17">
      <c r="A16" s="1"/>
      <c r="B16" s="26">
        <f t="shared" ref="B16:B22" si="8">EDATE(B15, 3)</f>
        <v>46044</v>
      </c>
      <c r="C16" s="27">
        <f t="shared" si="1"/>
        <v>7.4999999999999997E-2</v>
      </c>
      <c r="D16" s="26">
        <f t="shared" si="2"/>
        <v>46044</v>
      </c>
      <c r="E16" s="28"/>
      <c r="F16" s="35">
        <f t="shared" ref="F16:F22" si="9">+D16</f>
        <v>46044</v>
      </c>
      <c r="G16" s="52">
        <f t="shared" ref="G16:G22" si="10">+K15</f>
        <v>100</v>
      </c>
      <c r="H16" s="36">
        <f t="shared" ref="H16:H21" si="11">+B16-B15</f>
        <v>92</v>
      </c>
      <c r="I16" s="30">
        <f t="shared" ref="I16:I22" si="12">+G16*($G$10)*(H16)/365</f>
        <v>1.8904109589041096</v>
      </c>
      <c r="J16" s="52"/>
      <c r="K16" s="52">
        <f t="shared" ref="K16:K22" si="13">+G16-J16</f>
        <v>100</v>
      </c>
      <c r="L16" s="32">
        <f t="shared" ref="L16:L22" si="14">+I16+J16</f>
        <v>1.8904109589041096</v>
      </c>
      <c r="M16" s="33"/>
      <c r="N16" s="37">
        <f t="shared" ref="N16:N17" si="15">+L16/(1+$L$8)^((O16)/365)</f>
        <v>1.8209096447407997</v>
      </c>
      <c r="O16" s="38">
        <f t="shared" ref="O16" si="16">+F16-$F$14</f>
        <v>184</v>
      </c>
      <c r="Q16" s="39">
        <f t="shared" si="7"/>
        <v>3.3504737368432225</v>
      </c>
    </row>
    <row r="17" spans="1:17">
      <c r="A17" s="1"/>
      <c r="B17" s="26">
        <f t="shared" si="8"/>
        <v>46134</v>
      </c>
      <c r="C17" s="27">
        <f t="shared" si="1"/>
        <v>7.4999999999999997E-2</v>
      </c>
      <c r="D17" s="26">
        <f t="shared" si="2"/>
        <v>46134</v>
      </c>
      <c r="E17" s="28"/>
      <c r="F17" s="35">
        <f t="shared" si="9"/>
        <v>46134</v>
      </c>
      <c r="G17" s="52">
        <f>+K16</f>
        <v>100</v>
      </c>
      <c r="H17" s="36">
        <f t="shared" si="11"/>
        <v>90</v>
      </c>
      <c r="I17" s="30">
        <f t="shared" si="12"/>
        <v>1.8493150684931507</v>
      </c>
      <c r="J17" s="52"/>
      <c r="K17" s="52">
        <f>+G17-J17</f>
        <v>100</v>
      </c>
      <c r="L17" s="32">
        <f>+I17+J17</f>
        <v>1.8493150684931507</v>
      </c>
      <c r="M17" s="33"/>
      <c r="N17" s="37">
        <f t="shared" si="15"/>
        <v>1.7489846082461271</v>
      </c>
      <c r="O17" s="38">
        <f t="shared" si="6"/>
        <v>274</v>
      </c>
      <c r="Q17" s="39">
        <f t="shared" si="7"/>
        <v>4.7922178130352604</v>
      </c>
    </row>
    <row r="18" spans="1:17">
      <c r="A18" s="1"/>
      <c r="B18" s="26">
        <f t="shared" si="8"/>
        <v>46225</v>
      </c>
      <c r="C18" s="27">
        <f t="shared" si="1"/>
        <v>7.4999999999999997E-2</v>
      </c>
      <c r="D18" s="26">
        <f t="shared" si="2"/>
        <v>46225</v>
      </c>
      <c r="E18" s="28"/>
      <c r="F18" s="35">
        <f t="shared" si="9"/>
        <v>46225</v>
      </c>
      <c r="G18" s="52">
        <f>+K17</f>
        <v>100</v>
      </c>
      <c r="H18" s="36">
        <f t="shared" si="11"/>
        <v>91</v>
      </c>
      <c r="I18" s="30">
        <f>+G18*($G$10)*(H18)/365</f>
        <v>1.8698630136986301</v>
      </c>
      <c r="J18" s="52"/>
      <c r="K18" s="52">
        <f t="shared" si="13"/>
        <v>100</v>
      </c>
      <c r="L18" s="32">
        <f t="shared" si="14"/>
        <v>1.8698630136986301</v>
      </c>
      <c r="M18" s="33"/>
      <c r="N18" s="37">
        <f t="shared" ref="N18:N19" si="17">+L18/(1+$L$8)^((O18)/365)</f>
        <v>1.7359586152420756</v>
      </c>
      <c r="O18" s="38">
        <f t="shared" ref="O18:O21" si="18">+F18-$F$14</f>
        <v>365</v>
      </c>
      <c r="Q18" s="39">
        <f t="shared" si="7"/>
        <v>6.3362489277057579</v>
      </c>
    </row>
    <row r="19" spans="1:17">
      <c r="A19" s="1"/>
      <c r="B19" s="26">
        <f t="shared" si="8"/>
        <v>46317</v>
      </c>
      <c r="C19" s="27">
        <f t="shared" si="1"/>
        <v>7.4999999999999997E-2</v>
      </c>
      <c r="D19" s="26">
        <f t="shared" si="2"/>
        <v>46317</v>
      </c>
      <c r="E19" s="28"/>
      <c r="F19" s="35">
        <f t="shared" si="9"/>
        <v>46317</v>
      </c>
      <c r="G19" s="52">
        <f>+K18</f>
        <v>100</v>
      </c>
      <c r="H19" s="36">
        <f t="shared" si="11"/>
        <v>92</v>
      </c>
      <c r="I19" s="30">
        <f t="shared" si="12"/>
        <v>1.8904109589041096</v>
      </c>
      <c r="J19" s="52"/>
      <c r="K19" s="52">
        <f t="shared" si="13"/>
        <v>100</v>
      </c>
      <c r="L19" s="32">
        <f t="shared" si="14"/>
        <v>1.8904109589041096</v>
      </c>
      <c r="M19" s="33"/>
      <c r="N19" s="37">
        <f t="shared" si="17"/>
        <v>1.7224708761216498</v>
      </c>
      <c r="O19" s="38">
        <f t="shared" si="18"/>
        <v>457</v>
      </c>
      <c r="Q19" s="39">
        <f t="shared" si="7"/>
        <v>7.8716918816037316</v>
      </c>
    </row>
    <row r="20" spans="1:17">
      <c r="A20" s="1"/>
      <c r="B20" s="26">
        <f t="shared" si="8"/>
        <v>46409</v>
      </c>
      <c r="C20" s="27">
        <f t="shared" si="1"/>
        <v>7.4999999999999997E-2</v>
      </c>
      <c r="D20" s="26">
        <f>B20</f>
        <v>46409</v>
      </c>
      <c r="E20" s="28"/>
      <c r="F20" s="35">
        <f t="shared" si="9"/>
        <v>46409</v>
      </c>
      <c r="G20" s="52">
        <f t="shared" si="10"/>
        <v>100</v>
      </c>
      <c r="H20" s="36">
        <f t="shared" si="11"/>
        <v>92</v>
      </c>
      <c r="I20" s="30">
        <f t="shared" si="12"/>
        <v>1.8904109589041096</v>
      </c>
      <c r="J20" s="52"/>
      <c r="K20" s="52">
        <f t="shared" si="13"/>
        <v>100</v>
      </c>
      <c r="L20" s="32">
        <f t="shared" si="14"/>
        <v>1.8904109589041096</v>
      </c>
      <c r="M20" s="33"/>
      <c r="N20" s="37">
        <f>+L20/(1+$L$8)^((O20)/365)</f>
        <v>1.6905108888766154</v>
      </c>
      <c r="O20" s="38">
        <f t="shared" si="18"/>
        <v>549</v>
      </c>
      <c r="Q20" s="39">
        <f t="shared" si="7"/>
        <v>9.280904753673175</v>
      </c>
    </row>
    <row r="21" spans="1:17">
      <c r="A21" s="1"/>
      <c r="B21" s="26">
        <f t="shared" si="8"/>
        <v>46499</v>
      </c>
      <c r="C21" s="27">
        <f t="shared" si="1"/>
        <v>7.4999999999999997E-2</v>
      </c>
      <c r="D21" s="26">
        <f>B21</f>
        <v>46499</v>
      </c>
      <c r="E21" s="2"/>
      <c r="F21" s="35">
        <f t="shared" si="9"/>
        <v>46499</v>
      </c>
      <c r="G21" s="52">
        <f t="shared" si="10"/>
        <v>100</v>
      </c>
      <c r="H21" s="36">
        <f t="shared" si="11"/>
        <v>90</v>
      </c>
      <c r="I21" s="30">
        <f t="shared" si="12"/>
        <v>1.8493150684931507</v>
      </c>
      <c r="J21" s="52"/>
      <c r="K21" s="52">
        <f t="shared" si="13"/>
        <v>100</v>
      </c>
      <c r="L21" s="32">
        <f t="shared" si="14"/>
        <v>1.8493150684931507</v>
      </c>
      <c r="M21" s="4"/>
      <c r="N21" s="37">
        <f t="shared" ref="N21" si="19">+L21/(1+$L$8)^((O21)/365)</f>
        <v>1.6237365391837182</v>
      </c>
      <c r="O21" s="38">
        <f t="shared" si="18"/>
        <v>639</v>
      </c>
      <c r="Q21" s="39">
        <f t="shared" ref="Q21" si="20">+(N21/$N$23)*O21</f>
        <v>10.375676456026962</v>
      </c>
    </row>
    <row r="22" spans="1:17" ht="15" customHeight="1" thickBot="1">
      <c r="B22" s="26">
        <f t="shared" si="8"/>
        <v>46590</v>
      </c>
      <c r="C22" s="27">
        <f t="shared" si="1"/>
        <v>7.4999999999999997E-2</v>
      </c>
      <c r="D22" s="26">
        <f t="shared" ref="D22" si="21">B22</f>
        <v>46590</v>
      </c>
      <c r="E22" s="43" t="s">
        <v>20</v>
      </c>
      <c r="F22" s="35">
        <f t="shared" si="9"/>
        <v>46590</v>
      </c>
      <c r="G22" s="52">
        <f t="shared" si="10"/>
        <v>100</v>
      </c>
      <c r="H22" s="36">
        <f>+B22-B21</f>
        <v>91</v>
      </c>
      <c r="I22" s="30">
        <f t="shared" si="12"/>
        <v>1.8698630136986301</v>
      </c>
      <c r="J22" s="52">
        <f>+G8</f>
        <v>100</v>
      </c>
      <c r="K22" s="52">
        <f t="shared" si="13"/>
        <v>0</v>
      </c>
      <c r="L22" s="32">
        <f t="shared" si="14"/>
        <v>101.86986301369863</v>
      </c>
      <c r="N22" s="37">
        <f>+L22/(1+$L$8)^((O22)/365)</f>
        <v>87.802094222270256</v>
      </c>
      <c r="O22" s="38">
        <f>+F22-$F$14</f>
        <v>730</v>
      </c>
      <c r="Q22" s="39">
        <f>+(N22/$N$23)*O22</f>
        <v>640.95528600905038</v>
      </c>
    </row>
    <row r="23" spans="1:17" s="46" customFormat="1" ht="23.1" customHeight="1" thickBot="1">
      <c r="B23" s="26"/>
      <c r="E23" s="47"/>
      <c r="F23" s="129" t="s">
        <v>17</v>
      </c>
      <c r="G23" s="130"/>
      <c r="H23" s="131"/>
      <c r="I23" s="40">
        <f>SUM(I15:I22)</f>
        <v>15</v>
      </c>
      <c r="J23" s="53">
        <f>SUM(J15:J22)</f>
        <v>100</v>
      </c>
      <c r="K23" s="53"/>
      <c r="L23" s="41">
        <f>SUM(L14:L22)</f>
        <v>15.000000000000028</v>
      </c>
      <c r="M23" s="48"/>
      <c r="N23" s="42">
        <f>SUM(N15:N22)</f>
        <v>100.00000028294056</v>
      </c>
    </row>
    <row r="24" spans="1:17" s="46" customFormat="1" ht="21" customHeight="1">
      <c r="E24" s="47"/>
      <c r="M24" s="48"/>
    </row>
    <row r="25" spans="1:17" ht="15" customHeight="1"/>
    <row r="26" spans="1:17" ht="15" customHeight="1"/>
    <row r="27" spans="1:17" ht="15" customHeight="1">
      <c r="F27" s="132" t="s">
        <v>18</v>
      </c>
      <c r="G27" s="132"/>
      <c r="H27" s="132"/>
      <c r="I27" s="132"/>
      <c r="J27" s="132"/>
      <c r="K27" s="132"/>
      <c r="L27" s="132"/>
    </row>
    <row r="28" spans="1:17" ht="24.75" customHeight="1">
      <c r="F28" s="132"/>
      <c r="G28" s="132"/>
      <c r="H28" s="132"/>
      <c r="I28" s="132"/>
      <c r="J28" s="132"/>
      <c r="K28" s="132"/>
      <c r="L28" s="132"/>
    </row>
    <row r="29" spans="1:17" ht="15" customHeight="1"/>
    <row r="30" spans="1:17" ht="15" customHeight="1"/>
    <row r="31" spans="1:17" ht="15" customHeight="1"/>
    <row r="32" spans="1:17"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sheetData>
  <sheetProtection algorithmName="SHA-512" hashValue="EIr+HRGCU5sG2USX5bS2cXTg593Mh0nxNFL0JS8r5t/w9UYN8VHAXOGQ+wmu8l8oQmCclG0kfg7h2hjom6YOIQ==" saltValue="EHvIG5IUBQRUbIsj0aEcYA==" spinCount="100000" sheet="1" selectLockedCells="1"/>
  <mergeCells count="6">
    <mergeCell ref="F23:H23"/>
    <mergeCell ref="F27:L28"/>
    <mergeCell ref="J11:K11"/>
    <mergeCell ref="J8:K8"/>
    <mergeCell ref="J9:K9"/>
    <mergeCell ref="J10:K10"/>
  </mergeCells>
  <pageMargins left="0.39370078740157483" right="0.39370078740157483" top="0.39370078740157483" bottom="0.39370078740157483" header="0" footer="0"/>
  <pageSetup paperSize="9" scale="86" orientation="landscape" horizontalDpi="200" verticalDpi="2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C46F06-C3BB-4725-92F5-EC816DD4FB7C}">
  <dimension ref="A1:N220"/>
  <sheetViews>
    <sheetView showGridLines="0" zoomScale="90" zoomScaleNormal="90" workbookViewId="0">
      <selection activeCell="E10" sqref="E10"/>
    </sheetView>
  </sheetViews>
  <sheetFormatPr baseColWidth="10" defaultColWidth="9.140625" defaultRowHeight="15"/>
  <cols>
    <col min="1" max="1" width="19.42578125" style="56" customWidth="1"/>
    <col min="2" max="2" width="32.7109375" style="56" customWidth="1"/>
    <col min="3" max="3" width="21.85546875" style="56" customWidth="1"/>
    <col min="4" max="4" width="33.85546875" style="56" customWidth="1"/>
    <col min="5" max="5" width="21.85546875" style="56" customWidth="1"/>
    <col min="6" max="6" width="42.28515625" style="61" customWidth="1"/>
    <col min="7" max="7" width="37.5703125" style="56" customWidth="1"/>
    <col min="8" max="16384" width="9.140625" style="56"/>
  </cols>
  <sheetData>
    <row r="1" spans="1:14" ht="15" customHeight="1">
      <c r="C1" s="135"/>
      <c r="D1" s="135"/>
      <c r="E1" s="58"/>
      <c r="F1" s="59"/>
      <c r="G1" s="60"/>
    </row>
    <row r="2" spans="1:14" ht="15" customHeight="1">
      <c r="C2" s="57"/>
      <c r="D2" s="57"/>
      <c r="E2" s="58"/>
      <c r="F2" s="59"/>
      <c r="G2" s="60"/>
    </row>
    <row r="3" spans="1:14" ht="15" customHeight="1">
      <c r="A3" s="61"/>
      <c r="B3" s="61"/>
      <c r="C3" s="57"/>
      <c r="D3" s="57"/>
      <c r="E3" s="58"/>
      <c r="F3" s="59"/>
      <c r="G3" s="60"/>
    </row>
    <row r="4" spans="1:14" ht="15" customHeight="1">
      <c r="A4" s="61"/>
      <c r="B4" s="61"/>
      <c r="C4" s="57"/>
      <c r="D4" s="57"/>
      <c r="E4" s="58"/>
      <c r="F4" s="59"/>
      <c r="G4" s="60"/>
    </row>
    <row r="5" spans="1:14" ht="15" customHeight="1">
      <c r="B5" s="62" t="s">
        <v>23</v>
      </c>
      <c r="D5" s="57"/>
      <c r="E5" s="58"/>
      <c r="F5" s="59"/>
      <c r="G5" s="60"/>
    </row>
    <row r="6" spans="1:14" ht="15" customHeight="1">
      <c r="B6" s="62" t="s">
        <v>21</v>
      </c>
      <c r="D6" s="57"/>
      <c r="E6" s="58"/>
      <c r="F6" s="59"/>
      <c r="G6" s="60"/>
    </row>
    <row r="7" spans="1:14" ht="15" customHeight="1">
      <c r="C7" s="57"/>
      <c r="D7" s="57"/>
      <c r="E7" s="58"/>
      <c r="F7" s="59"/>
      <c r="G7" s="60"/>
    </row>
    <row r="8" spans="1:14" ht="26.1" customHeight="1">
      <c r="B8" s="136" t="s">
        <v>25</v>
      </c>
      <c r="C8" s="136"/>
      <c r="D8" s="136"/>
      <c r="E8" s="136"/>
      <c r="F8" s="136"/>
      <c r="G8" s="63"/>
    </row>
    <row r="9" spans="1:14" ht="8.1" customHeight="1">
      <c r="C9" s="64"/>
      <c r="D9" s="64"/>
      <c r="E9" s="64"/>
      <c r="F9" s="64"/>
      <c r="G9" s="63"/>
    </row>
    <row r="10" spans="1:14" ht="15" customHeight="1">
      <c r="C10" s="137" t="s">
        <v>26</v>
      </c>
      <c r="D10" s="137"/>
      <c r="E10" s="65">
        <v>1000</v>
      </c>
      <c r="F10" s="66" t="s">
        <v>43</v>
      </c>
    </row>
    <row r="11" spans="1:14" ht="15" customHeight="1">
      <c r="C11" s="138" t="s">
        <v>24</v>
      </c>
      <c r="D11" s="138"/>
      <c r="E11" s="127">
        <v>0.995</v>
      </c>
      <c r="F11" s="67"/>
      <c r="G11" s="63"/>
    </row>
    <row r="12" spans="1:14" s="61" customFormat="1" ht="17.100000000000001" customHeight="1" thickBot="1">
      <c r="E12" s="67"/>
      <c r="F12" s="67"/>
      <c r="G12" s="68"/>
    </row>
    <row r="13" spans="1:14" ht="18.95" customHeight="1" thickBot="1">
      <c r="C13" s="139" t="s">
        <v>34</v>
      </c>
      <c r="D13" s="140"/>
      <c r="E13" s="69">
        <f>+ROUNDDOWN(E10*E11,0)</f>
        <v>995</v>
      </c>
      <c r="F13" s="70"/>
    </row>
    <row r="14" spans="1:14" ht="15" customHeight="1">
      <c r="E14" s="71"/>
      <c r="F14" s="72"/>
      <c r="J14" s="71"/>
    </row>
    <row r="15" spans="1:14" ht="21" customHeight="1">
      <c r="A15" s="73"/>
      <c r="C15" s="134" t="s">
        <v>40</v>
      </c>
      <c r="D15" s="134"/>
      <c r="E15" s="134"/>
      <c r="F15" s="74"/>
      <c r="G15" s="79"/>
      <c r="H15" s="79"/>
      <c r="I15" s="79"/>
      <c r="J15" s="79"/>
      <c r="K15" s="79"/>
      <c r="L15" s="79"/>
      <c r="M15" s="79"/>
      <c r="N15" s="79"/>
    </row>
    <row r="16" spans="1:14" ht="21" customHeight="1">
      <c r="C16" s="134"/>
      <c r="D16" s="134"/>
      <c r="E16" s="134"/>
      <c r="F16" s="74"/>
      <c r="G16" s="79"/>
      <c r="H16" s="79"/>
      <c r="I16" s="79"/>
      <c r="J16" s="79"/>
      <c r="K16" s="79"/>
      <c r="L16" s="79"/>
      <c r="M16" s="79"/>
      <c r="N16" s="79"/>
    </row>
    <row r="17" spans="3:14" ht="12" customHeight="1">
      <c r="C17" s="134"/>
      <c r="D17" s="134"/>
      <c r="E17" s="134"/>
      <c r="F17" s="74"/>
      <c r="G17" s="79"/>
      <c r="H17" s="79"/>
      <c r="I17" s="79"/>
      <c r="J17" s="79"/>
      <c r="K17" s="79"/>
      <c r="L17" s="79"/>
      <c r="M17" s="79"/>
      <c r="N17" s="79"/>
    </row>
    <row r="18" spans="3:14" ht="33.950000000000003" customHeight="1">
      <c r="C18" s="134" t="s">
        <v>27</v>
      </c>
      <c r="D18" s="134"/>
      <c r="E18" s="134"/>
      <c r="F18" s="74"/>
      <c r="G18" s="79"/>
      <c r="H18" s="79"/>
      <c r="I18" s="79"/>
      <c r="J18" s="79"/>
      <c r="K18" s="79"/>
      <c r="L18" s="79"/>
      <c r="M18" s="79"/>
      <c r="N18" s="79"/>
    </row>
    <row r="19" spans="3:14" ht="58.5" customHeight="1">
      <c r="C19" s="134"/>
      <c r="D19" s="134"/>
      <c r="E19" s="134"/>
      <c r="F19" s="75"/>
      <c r="G19" s="79"/>
      <c r="H19" s="79"/>
      <c r="I19" s="79"/>
      <c r="J19" s="79"/>
      <c r="K19" s="79"/>
      <c r="L19" s="79"/>
      <c r="M19" s="79"/>
      <c r="N19" s="79"/>
    </row>
    <row r="20" spans="3:14">
      <c r="C20" s="76"/>
      <c r="E20" s="71"/>
      <c r="F20" s="72"/>
      <c r="G20" s="79"/>
      <c r="H20" s="79"/>
      <c r="I20" s="79"/>
      <c r="J20" s="79"/>
      <c r="K20" s="79"/>
      <c r="L20" s="79"/>
      <c r="M20" s="79"/>
      <c r="N20" s="79"/>
    </row>
    <row r="21" spans="3:14">
      <c r="C21" s="77"/>
      <c r="E21" s="71"/>
      <c r="F21" s="72"/>
      <c r="G21" s="79"/>
      <c r="H21" s="79"/>
      <c r="I21" s="79"/>
      <c r="J21" s="79"/>
      <c r="K21" s="79"/>
      <c r="L21" s="79"/>
      <c r="M21" s="79"/>
      <c r="N21" s="79"/>
    </row>
    <row r="22" spans="3:14">
      <c r="E22" s="71"/>
      <c r="F22" s="72"/>
      <c r="J22" s="71"/>
    </row>
    <row r="23" spans="3:14">
      <c r="E23" s="71"/>
      <c r="F23" s="72"/>
      <c r="J23" s="71"/>
    </row>
    <row r="24" spans="3:14">
      <c r="E24" s="71"/>
      <c r="F24" s="72"/>
      <c r="J24" s="71"/>
    </row>
    <row r="25" spans="3:14">
      <c r="E25" s="71"/>
      <c r="F25" s="72"/>
      <c r="J25" s="71"/>
    </row>
    <row r="26" spans="3:14">
      <c r="E26" s="71"/>
      <c r="F26" s="72"/>
      <c r="J26" s="71"/>
    </row>
    <row r="27" spans="3:14">
      <c r="E27" s="71"/>
      <c r="F27" s="72"/>
      <c r="J27" s="71"/>
    </row>
    <row r="28" spans="3:14">
      <c r="E28" s="71"/>
      <c r="F28" s="72"/>
      <c r="J28" s="71"/>
    </row>
    <row r="29" spans="3:14">
      <c r="E29" s="71"/>
      <c r="F29" s="72"/>
      <c r="J29" s="71"/>
    </row>
    <row r="30" spans="3:14">
      <c r="E30" s="71"/>
      <c r="F30" s="72"/>
      <c r="J30" s="71"/>
    </row>
    <row r="31" spans="3:14">
      <c r="E31" s="71"/>
      <c r="F31" s="72"/>
      <c r="J31" s="71"/>
    </row>
    <row r="32" spans="3:14">
      <c r="E32" s="71"/>
      <c r="F32" s="72"/>
      <c r="J32" s="71"/>
    </row>
    <row r="33" spans="5:10">
      <c r="E33" s="71"/>
      <c r="F33" s="72"/>
      <c r="J33" s="71"/>
    </row>
    <row r="34" spans="5:10">
      <c r="E34" s="71"/>
      <c r="F34" s="72"/>
      <c r="J34" s="71"/>
    </row>
    <row r="35" spans="5:10">
      <c r="E35" s="71"/>
      <c r="F35" s="72"/>
      <c r="J35" s="71"/>
    </row>
    <row r="36" spans="5:10">
      <c r="E36" s="71"/>
      <c r="F36" s="72"/>
      <c r="J36" s="71"/>
    </row>
    <row r="37" spans="5:10">
      <c r="E37" s="71"/>
      <c r="F37" s="72"/>
      <c r="J37" s="71"/>
    </row>
    <row r="38" spans="5:10">
      <c r="E38" s="71"/>
      <c r="F38" s="72"/>
      <c r="J38" s="71"/>
    </row>
    <row r="39" spans="5:10">
      <c r="E39" s="71"/>
      <c r="F39" s="72"/>
      <c r="J39" s="71"/>
    </row>
    <row r="40" spans="5:10">
      <c r="E40" s="71"/>
      <c r="F40" s="72"/>
      <c r="J40" s="71"/>
    </row>
    <row r="41" spans="5:10">
      <c r="E41" s="71"/>
      <c r="F41" s="72"/>
      <c r="J41" s="71"/>
    </row>
    <row r="42" spans="5:10">
      <c r="E42" s="71"/>
      <c r="F42" s="72"/>
      <c r="J42" s="71"/>
    </row>
    <row r="43" spans="5:10">
      <c r="E43" s="71"/>
      <c r="F43" s="72"/>
      <c r="J43" s="71"/>
    </row>
    <row r="44" spans="5:10">
      <c r="E44" s="71"/>
      <c r="F44" s="72"/>
      <c r="J44" s="71"/>
    </row>
    <row r="45" spans="5:10">
      <c r="E45" s="71"/>
      <c r="F45" s="72"/>
      <c r="J45" s="71"/>
    </row>
    <row r="46" spans="5:10">
      <c r="E46" s="71"/>
      <c r="F46" s="72"/>
      <c r="J46" s="71"/>
    </row>
    <row r="47" spans="5:10">
      <c r="E47" s="71"/>
      <c r="F47" s="72"/>
      <c r="J47" s="71"/>
    </row>
    <row r="48" spans="5:10">
      <c r="E48" s="71"/>
      <c r="F48" s="72"/>
      <c r="J48" s="71"/>
    </row>
    <row r="49" spans="5:10">
      <c r="E49" s="71"/>
      <c r="F49" s="72"/>
      <c r="J49" s="71"/>
    </row>
    <row r="50" spans="5:10">
      <c r="E50" s="71"/>
      <c r="F50" s="72"/>
      <c r="J50" s="71"/>
    </row>
    <row r="51" spans="5:10">
      <c r="E51" s="71"/>
      <c r="F51" s="72"/>
      <c r="J51" s="71"/>
    </row>
    <row r="52" spans="5:10">
      <c r="E52" s="71"/>
      <c r="F52" s="72"/>
      <c r="J52" s="71"/>
    </row>
    <row r="53" spans="5:10">
      <c r="E53" s="71"/>
      <c r="F53" s="72"/>
      <c r="J53" s="71"/>
    </row>
    <row r="54" spans="5:10">
      <c r="E54" s="71"/>
      <c r="F54" s="72"/>
      <c r="J54" s="71"/>
    </row>
    <row r="55" spans="5:10">
      <c r="E55" s="71"/>
      <c r="F55" s="72"/>
      <c r="J55" s="71"/>
    </row>
    <row r="56" spans="5:10">
      <c r="E56" s="71"/>
      <c r="F56" s="72"/>
      <c r="J56" s="71"/>
    </row>
    <row r="57" spans="5:10">
      <c r="E57" s="71"/>
      <c r="F57" s="72"/>
      <c r="J57" s="71"/>
    </row>
    <row r="58" spans="5:10">
      <c r="E58" s="71"/>
      <c r="F58" s="72"/>
      <c r="J58" s="71"/>
    </row>
    <row r="59" spans="5:10">
      <c r="E59" s="71"/>
      <c r="F59" s="72"/>
      <c r="J59" s="71"/>
    </row>
    <row r="60" spans="5:10">
      <c r="E60" s="71"/>
      <c r="F60" s="72"/>
      <c r="J60" s="71"/>
    </row>
    <row r="61" spans="5:10">
      <c r="E61" s="71"/>
      <c r="F61" s="72"/>
      <c r="J61" s="71"/>
    </row>
    <row r="62" spans="5:10">
      <c r="E62" s="71"/>
      <c r="F62" s="72"/>
      <c r="J62" s="71"/>
    </row>
    <row r="63" spans="5:10">
      <c r="E63" s="71"/>
      <c r="F63" s="72"/>
      <c r="J63" s="71"/>
    </row>
    <row r="64" spans="5:10">
      <c r="E64" s="71"/>
      <c r="F64" s="72"/>
      <c r="J64" s="71"/>
    </row>
    <row r="65" spans="5:10">
      <c r="E65" s="71"/>
      <c r="F65" s="72"/>
      <c r="J65" s="71"/>
    </row>
    <row r="66" spans="5:10">
      <c r="E66" s="71"/>
      <c r="F66" s="72"/>
      <c r="J66" s="71"/>
    </row>
    <row r="67" spans="5:10">
      <c r="E67" s="71"/>
      <c r="F67" s="72"/>
      <c r="J67" s="71"/>
    </row>
    <row r="68" spans="5:10">
      <c r="E68" s="71"/>
      <c r="F68" s="72"/>
      <c r="J68" s="71"/>
    </row>
    <row r="69" spans="5:10">
      <c r="E69" s="71"/>
      <c r="F69" s="72"/>
      <c r="J69" s="71"/>
    </row>
    <row r="70" spans="5:10">
      <c r="E70" s="71"/>
      <c r="F70" s="72"/>
      <c r="J70" s="71"/>
    </row>
    <row r="71" spans="5:10">
      <c r="E71" s="71"/>
      <c r="F71" s="72"/>
      <c r="J71" s="71"/>
    </row>
    <row r="72" spans="5:10">
      <c r="E72" s="71"/>
      <c r="F72" s="72"/>
    </row>
    <row r="73" spans="5:10">
      <c r="E73" s="71"/>
      <c r="F73" s="72"/>
    </row>
    <row r="74" spans="5:10">
      <c r="E74" s="71"/>
      <c r="F74" s="72"/>
    </row>
    <row r="75" spans="5:10">
      <c r="E75" s="71"/>
      <c r="F75" s="72"/>
    </row>
    <row r="76" spans="5:10">
      <c r="E76" s="71"/>
      <c r="F76" s="72"/>
    </row>
    <row r="77" spans="5:10">
      <c r="E77" s="71"/>
      <c r="F77" s="72"/>
    </row>
    <row r="78" spans="5:10">
      <c r="E78" s="71"/>
      <c r="F78" s="72"/>
    </row>
    <row r="79" spans="5:10">
      <c r="E79" s="71"/>
      <c r="F79" s="72"/>
    </row>
    <row r="80" spans="5:10">
      <c r="E80" s="71"/>
      <c r="F80" s="72"/>
    </row>
    <row r="81" spans="5:6">
      <c r="E81" s="71"/>
      <c r="F81" s="72"/>
    </row>
    <row r="82" spans="5:6">
      <c r="E82" s="71"/>
      <c r="F82" s="72"/>
    </row>
    <row r="83" spans="5:6">
      <c r="E83" s="71"/>
      <c r="F83" s="72"/>
    </row>
    <row r="84" spans="5:6">
      <c r="E84" s="71"/>
      <c r="F84" s="72"/>
    </row>
    <row r="85" spans="5:6">
      <c r="E85" s="71"/>
      <c r="F85" s="72"/>
    </row>
    <row r="86" spans="5:6">
      <c r="E86" s="71"/>
      <c r="F86" s="72"/>
    </row>
    <row r="87" spans="5:6">
      <c r="E87" s="71"/>
      <c r="F87" s="72"/>
    </row>
    <row r="88" spans="5:6">
      <c r="E88" s="71"/>
      <c r="F88" s="72"/>
    </row>
    <row r="89" spans="5:6">
      <c r="E89" s="71"/>
      <c r="F89" s="72"/>
    </row>
    <row r="90" spans="5:6">
      <c r="E90" s="71"/>
      <c r="F90" s="72"/>
    </row>
    <row r="91" spans="5:6">
      <c r="E91" s="71"/>
      <c r="F91" s="72"/>
    </row>
    <row r="92" spans="5:6">
      <c r="E92" s="71"/>
      <c r="F92" s="72"/>
    </row>
    <row r="93" spans="5:6">
      <c r="E93" s="71"/>
      <c r="F93" s="72"/>
    </row>
    <row r="94" spans="5:6">
      <c r="E94" s="71"/>
      <c r="F94" s="72"/>
    </row>
    <row r="95" spans="5:6">
      <c r="E95" s="71"/>
      <c r="F95" s="72"/>
    </row>
    <row r="96" spans="5:6">
      <c r="E96" s="71"/>
      <c r="F96" s="72"/>
    </row>
    <row r="97" spans="5:6">
      <c r="E97" s="71"/>
      <c r="F97" s="72"/>
    </row>
    <row r="98" spans="5:6">
      <c r="E98" s="71"/>
      <c r="F98" s="72"/>
    </row>
    <row r="99" spans="5:6">
      <c r="E99" s="71"/>
      <c r="F99" s="72"/>
    </row>
    <row r="100" spans="5:6">
      <c r="E100" s="71"/>
      <c r="F100" s="72"/>
    </row>
    <row r="101" spans="5:6">
      <c r="E101" s="71"/>
      <c r="F101" s="72"/>
    </row>
    <row r="102" spans="5:6">
      <c r="E102" s="71"/>
      <c r="F102" s="72"/>
    </row>
    <row r="103" spans="5:6">
      <c r="E103" s="71"/>
      <c r="F103" s="72"/>
    </row>
    <row r="104" spans="5:6">
      <c r="E104" s="71"/>
      <c r="F104" s="72"/>
    </row>
    <row r="105" spans="5:6">
      <c r="E105" s="71"/>
      <c r="F105" s="72"/>
    </row>
    <row r="106" spans="5:6">
      <c r="E106" s="71"/>
      <c r="F106" s="72"/>
    </row>
    <row r="107" spans="5:6">
      <c r="E107" s="71"/>
      <c r="F107" s="72"/>
    </row>
    <row r="108" spans="5:6">
      <c r="E108" s="71"/>
      <c r="F108" s="72"/>
    </row>
    <row r="109" spans="5:6">
      <c r="E109" s="71"/>
      <c r="F109" s="72"/>
    </row>
    <row r="110" spans="5:6">
      <c r="E110" s="71"/>
      <c r="F110" s="72"/>
    </row>
    <row r="111" spans="5:6">
      <c r="E111" s="71"/>
      <c r="F111" s="72"/>
    </row>
    <row r="112" spans="5:6">
      <c r="E112" s="71"/>
      <c r="F112" s="72"/>
    </row>
    <row r="113" spans="5:6">
      <c r="E113" s="71"/>
      <c r="F113" s="72"/>
    </row>
    <row r="114" spans="5:6">
      <c r="E114" s="71"/>
      <c r="F114" s="72"/>
    </row>
    <row r="115" spans="5:6">
      <c r="E115" s="71"/>
      <c r="F115" s="72"/>
    </row>
    <row r="116" spans="5:6">
      <c r="E116" s="71"/>
      <c r="F116" s="72"/>
    </row>
    <row r="117" spans="5:6">
      <c r="E117" s="71"/>
      <c r="F117" s="72"/>
    </row>
    <row r="118" spans="5:6">
      <c r="E118" s="71"/>
      <c r="F118" s="72"/>
    </row>
    <row r="119" spans="5:6">
      <c r="E119" s="71"/>
      <c r="F119" s="72"/>
    </row>
    <row r="120" spans="5:6">
      <c r="E120" s="71"/>
      <c r="F120" s="72"/>
    </row>
    <row r="121" spans="5:6">
      <c r="E121" s="71"/>
      <c r="F121" s="72"/>
    </row>
    <row r="122" spans="5:6">
      <c r="E122" s="71"/>
      <c r="F122" s="72"/>
    </row>
    <row r="123" spans="5:6">
      <c r="E123" s="71"/>
      <c r="F123" s="72"/>
    </row>
    <row r="124" spans="5:6">
      <c r="E124" s="71"/>
      <c r="F124" s="72"/>
    </row>
    <row r="125" spans="5:6">
      <c r="E125" s="71"/>
      <c r="F125" s="72"/>
    </row>
    <row r="126" spans="5:6">
      <c r="E126" s="71"/>
      <c r="F126" s="72"/>
    </row>
    <row r="127" spans="5:6">
      <c r="E127" s="71"/>
      <c r="F127" s="72"/>
    </row>
    <row r="128" spans="5:6">
      <c r="E128" s="71"/>
      <c r="F128" s="72"/>
    </row>
    <row r="129" spans="5:6">
      <c r="E129" s="71"/>
      <c r="F129" s="72"/>
    </row>
    <row r="130" spans="5:6">
      <c r="E130" s="71"/>
      <c r="F130" s="72"/>
    </row>
    <row r="131" spans="5:6">
      <c r="E131" s="71"/>
      <c r="F131" s="72"/>
    </row>
    <row r="132" spans="5:6">
      <c r="E132" s="71"/>
      <c r="F132" s="72"/>
    </row>
    <row r="133" spans="5:6">
      <c r="E133" s="71"/>
      <c r="F133" s="72"/>
    </row>
    <row r="134" spans="5:6">
      <c r="E134" s="71"/>
      <c r="F134" s="72"/>
    </row>
    <row r="135" spans="5:6">
      <c r="E135" s="71"/>
      <c r="F135" s="72"/>
    </row>
    <row r="136" spans="5:6">
      <c r="E136" s="71"/>
      <c r="F136" s="72"/>
    </row>
    <row r="137" spans="5:6">
      <c r="E137" s="71"/>
      <c r="F137" s="72"/>
    </row>
    <row r="138" spans="5:6">
      <c r="E138" s="71"/>
      <c r="F138" s="72"/>
    </row>
    <row r="139" spans="5:6">
      <c r="E139" s="71"/>
      <c r="F139" s="72"/>
    </row>
    <row r="140" spans="5:6">
      <c r="E140" s="71"/>
      <c r="F140" s="72"/>
    </row>
    <row r="141" spans="5:6">
      <c r="E141" s="71"/>
      <c r="F141" s="72"/>
    </row>
    <row r="142" spans="5:6">
      <c r="E142" s="71"/>
      <c r="F142" s="72"/>
    </row>
    <row r="143" spans="5:6">
      <c r="E143" s="71"/>
      <c r="F143" s="72"/>
    </row>
    <row r="144" spans="5:6">
      <c r="E144" s="71"/>
      <c r="F144" s="72"/>
    </row>
    <row r="145" spans="5:6">
      <c r="E145" s="71"/>
      <c r="F145" s="72"/>
    </row>
    <row r="146" spans="5:6">
      <c r="E146" s="71"/>
      <c r="F146" s="72"/>
    </row>
    <row r="147" spans="5:6">
      <c r="E147" s="71"/>
      <c r="F147" s="72"/>
    </row>
    <row r="148" spans="5:6">
      <c r="E148" s="71"/>
      <c r="F148" s="72"/>
    </row>
    <row r="149" spans="5:6">
      <c r="E149" s="71"/>
      <c r="F149" s="72"/>
    </row>
    <row r="150" spans="5:6">
      <c r="E150" s="71"/>
      <c r="F150" s="72"/>
    </row>
    <row r="151" spans="5:6">
      <c r="E151" s="71"/>
      <c r="F151" s="72"/>
    </row>
    <row r="152" spans="5:6">
      <c r="E152" s="71"/>
      <c r="F152" s="72"/>
    </row>
    <row r="153" spans="5:6">
      <c r="E153" s="71"/>
      <c r="F153" s="72"/>
    </row>
    <row r="154" spans="5:6">
      <c r="E154" s="71"/>
      <c r="F154" s="72"/>
    </row>
    <row r="155" spans="5:6">
      <c r="E155" s="71"/>
      <c r="F155" s="72"/>
    </row>
    <row r="156" spans="5:6">
      <c r="E156" s="71"/>
      <c r="F156" s="72"/>
    </row>
    <row r="157" spans="5:6">
      <c r="E157" s="71"/>
      <c r="F157" s="72"/>
    </row>
    <row r="158" spans="5:6">
      <c r="E158" s="71"/>
      <c r="F158" s="72"/>
    </row>
    <row r="159" spans="5:6">
      <c r="E159" s="71"/>
      <c r="F159" s="72"/>
    </row>
    <row r="160" spans="5:6">
      <c r="E160" s="71"/>
      <c r="F160" s="72"/>
    </row>
    <row r="161" spans="5:6">
      <c r="E161" s="71"/>
      <c r="F161" s="72"/>
    </row>
    <row r="162" spans="5:6">
      <c r="E162" s="71"/>
      <c r="F162" s="72"/>
    </row>
    <row r="163" spans="5:6">
      <c r="E163" s="71"/>
      <c r="F163" s="72"/>
    </row>
    <row r="164" spans="5:6">
      <c r="E164" s="71"/>
      <c r="F164" s="72"/>
    </row>
    <row r="165" spans="5:6">
      <c r="E165" s="71"/>
      <c r="F165" s="72"/>
    </row>
    <row r="166" spans="5:6">
      <c r="E166" s="71"/>
      <c r="F166" s="72"/>
    </row>
    <row r="167" spans="5:6">
      <c r="E167" s="71"/>
      <c r="F167" s="72"/>
    </row>
    <row r="168" spans="5:6">
      <c r="E168" s="71"/>
      <c r="F168" s="72"/>
    </row>
    <row r="169" spans="5:6">
      <c r="E169" s="71"/>
      <c r="F169" s="72"/>
    </row>
    <row r="170" spans="5:6">
      <c r="E170" s="71"/>
      <c r="F170" s="72"/>
    </row>
    <row r="171" spans="5:6">
      <c r="E171" s="71"/>
      <c r="F171" s="72"/>
    </row>
    <row r="172" spans="5:6">
      <c r="E172" s="71"/>
      <c r="F172" s="72"/>
    </row>
    <row r="173" spans="5:6">
      <c r="E173" s="71"/>
      <c r="F173" s="72"/>
    </row>
    <row r="174" spans="5:6">
      <c r="E174" s="71"/>
      <c r="F174" s="72"/>
    </row>
    <row r="175" spans="5:6">
      <c r="E175" s="71"/>
      <c r="F175" s="72"/>
    </row>
    <row r="176" spans="5:6">
      <c r="E176" s="71"/>
      <c r="F176" s="72"/>
    </row>
    <row r="177" spans="5:6">
      <c r="E177" s="71"/>
      <c r="F177" s="72"/>
    </row>
    <row r="178" spans="5:6">
      <c r="E178" s="71"/>
      <c r="F178" s="72"/>
    </row>
    <row r="179" spans="5:6">
      <c r="E179" s="71"/>
      <c r="F179" s="72"/>
    </row>
    <row r="180" spans="5:6">
      <c r="E180" s="71"/>
      <c r="F180" s="72"/>
    </row>
    <row r="181" spans="5:6">
      <c r="E181" s="71"/>
      <c r="F181" s="72"/>
    </row>
    <row r="182" spans="5:6">
      <c r="E182" s="71"/>
      <c r="F182" s="72"/>
    </row>
    <row r="183" spans="5:6">
      <c r="E183" s="71"/>
      <c r="F183" s="72"/>
    </row>
    <row r="184" spans="5:6">
      <c r="E184" s="71"/>
      <c r="F184" s="72"/>
    </row>
    <row r="185" spans="5:6">
      <c r="E185" s="71"/>
      <c r="F185" s="72"/>
    </row>
    <row r="186" spans="5:6">
      <c r="E186" s="71"/>
      <c r="F186" s="72"/>
    </row>
    <row r="187" spans="5:6">
      <c r="E187" s="71"/>
      <c r="F187" s="72"/>
    </row>
    <row r="188" spans="5:6">
      <c r="E188" s="71"/>
      <c r="F188" s="72"/>
    </row>
    <row r="189" spans="5:6">
      <c r="E189" s="71"/>
      <c r="F189" s="72"/>
    </row>
    <row r="190" spans="5:6">
      <c r="E190" s="71"/>
      <c r="F190" s="72"/>
    </row>
    <row r="191" spans="5:6">
      <c r="E191" s="71"/>
      <c r="F191" s="72"/>
    </row>
    <row r="192" spans="5:6">
      <c r="E192" s="71"/>
      <c r="F192" s="72"/>
    </row>
    <row r="193" spans="5:6">
      <c r="E193" s="71"/>
      <c r="F193" s="72"/>
    </row>
    <row r="194" spans="5:6">
      <c r="E194" s="71"/>
      <c r="F194" s="72"/>
    </row>
    <row r="195" spans="5:6">
      <c r="E195" s="71"/>
      <c r="F195" s="72"/>
    </row>
    <row r="196" spans="5:6">
      <c r="E196" s="71"/>
      <c r="F196" s="72"/>
    </row>
    <row r="197" spans="5:6">
      <c r="E197" s="71"/>
      <c r="F197" s="72"/>
    </row>
    <row r="198" spans="5:6">
      <c r="E198" s="71"/>
      <c r="F198" s="72"/>
    </row>
    <row r="199" spans="5:6">
      <c r="E199" s="71"/>
      <c r="F199" s="72"/>
    </row>
    <row r="200" spans="5:6">
      <c r="E200" s="71"/>
      <c r="F200" s="72"/>
    </row>
    <row r="201" spans="5:6">
      <c r="E201" s="71"/>
      <c r="F201" s="72"/>
    </row>
    <row r="202" spans="5:6">
      <c r="E202" s="71"/>
      <c r="F202" s="72"/>
    </row>
    <row r="203" spans="5:6">
      <c r="E203" s="71"/>
      <c r="F203" s="72"/>
    </row>
    <row r="204" spans="5:6">
      <c r="E204" s="71"/>
      <c r="F204" s="72"/>
    </row>
    <row r="205" spans="5:6">
      <c r="E205" s="71"/>
      <c r="F205" s="72"/>
    </row>
    <row r="206" spans="5:6">
      <c r="E206" s="71"/>
      <c r="F206" s="72"/>
    </row>
    <row r="207" spans="5:6">
      <c r="E207" s="71"/>
      <c r="F207" s="72"/>
    </row>
    <row r="208" spans="5:6">
      <c r="E208" s="71"/>
      <c r="F208" s="72"/>
    </row>
    <row r="209" spans="5:6">
      <c r="E209" s="71"/>
      <c r="F209" s="72"/>
    </row>
    <row r="210" spans="5:6">
      <c r="E210" s="71"/>
      <c r="F210" s="72"/>
    </row>
    <row r="211" spans="5:6">
      <c r="E211" s="71"/>
      <c r="F211" s="72"/>
    </row>
    <row r="212" spans="5:6">
      <c r="E212" s="71"/>
      <c r="F212" s="72"/>
    </row>
    <row r="213" spans="5:6">
      <c r="E213" s="71"/>
      <c r="F213" s="72"/>
    </row>
    <row r="214" spans="5:6">
      <c r="E214" s="71"/>
      <c r="F214" s="72"/>
    </row>
    <row r="215" spans="5:6">
      <c r="E215" s="71"/>
      <c r="F215" s="72"/>
    </row>
    <row r="216" spans="5:6">
      <c r="E216" s="71"/>
      <c r="F216" s="72"/>
    </row>
    <row r="217" spans="5:6">
      <c r="E217" s="71"/>
      <c r="F217" s="72"/>
    </row>
    <row r="218" spans="5:6">
      <c r="E218" s="71"/>
      <c r="F218" s="72"/>
    </row>
    <row r="219" spans="5:6">
      <c r="E219" s="71"/>
      <c r="F219" s="72"/>
    </row>
    <row r="220" spans="5:6">
      <c r="E220" s="71"/>
      <c r="F220" s="72"/>
    </row>
  </sheetData>
  <sheetProtection algorithmName="SHA-512" hashValue="qoL69cgcII/5ZQa7f3JieUYfK3qXhJgaiwfQLi13grMWAgGUen62zG2gDdFyHjVL4lMm9X2QtL69HOqpGprEJQ==" saltValue="c07lLz1APl49eors+CWETw==" spinCount="100000" sheet="1" objects="1" scenarios="1"/>
  <mergeCells count="7">
    <mergeCell ref="C18:E19"/>
    <mergeCell ref="C1:D1"/>
    <mergeCell ref="B8:F8"/>
    <mergeCell ref="C10:D10"/>
    <mergeCell ref="C11:D11"/>
    <mergeCell ref="C13:D13"/>
    <mergeCell ref="C15:E17"/>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A9F48C-700B-4793-9A8C-B01F8585F072}">
  <dimension ref="A1:N220"/>
  <sheetViews>
    <sheetView showGridLines="0" zoomScale="90" zoomScaleNormal="90" workbookViewId="0">
      <selection activeCell="E11" sqref="E11"/>
    </sheetView>
  </sheetViews>
  <sheetFormatPr baseColWidth="10" defaultColWidth="9.140625" defaultRowHeight="15"/>
  <cols>
    <col min="1" max="1" width="19.42578125" style="56" customWidth="1"/>
    <col min="2" max="2" width="32.7109375" style="56" customWidth="1"/>
    <col min="3" max="3" width="21.85546875" style="56" customWidth="1"/>
    <col min="4" max="4" width="33.85546875" style="56" customWidth="1"/>
    <col min="5" max="5" width="21.85546875" style="56" customWidth="1"/>
    <col min="6" max="6" width="42.28515625" style="61" customWidth="1"/>
    <col min="7" max="7" width="37.5703125" style="56" customWidth="1"/>
    <col min="8" max="16384" width="9.140625" style="56"/>
  </cols>
  <sheetData>
    <row r="1" spans="1:14" ht="15" customHeight="1">
      <c r="C1" s="135"/>
      <c r="D1" s="135"/>
      <c r="E1" s="58"/>
      <c r="F1" s="59"/>
      <c r="G1" s="60"/>
    </row>
    <row r="2" spans="1:14" ht="15" customHeight="1">
      <c r="C2" s="57"/>
      <c r="D2" s="57"/>
      <c r="E2" s="58"/>
      <c r="F2" s="59"/>
      <c r="G2" s="60"/>
    </row>
    <row r="3" spans="1:14" ht="15" customHeight="1">
      <c r="A3" s="61"/>
      <c r="B3" s="61"/>
      <c r="C3" s="57"/>
      <c r="D3" s="57"/>
      <c r="E3" s="58"/>
      <c r="F3" s="59"/>
      <c r="G3" s="60"/>
    </row>
    <row r="4" spans="1:14" ht="15" customHeight="1">
      <c r="A4" s="61"/>
      <c r="B4" s="61"/>
      <c r="C4" s="57"/>
      <c r="D4" s="57"/>
      <c r="E4" s="58"/>
      <c r="F4" s="59"/>
      <c r="G4" s="60"/>
    </row>
    <row r="5" spans="1:14" ht="15" customHeight="1">
      <c r="B5" s="62" t="s">
        <v>23</v>
      </c>
      <c r="D5" s="57"/>
      <c r="E5" s="58"/>
      <c r="F5" s="59"/>
      <c r="G5" s="60"/>
    </row>
    <row r="6" spans="1:14" ht="15" customHeight="1">
      <c r="B6" s="62" t="s">
        <v>21</v>
      </c>
      <c r="D6" s="57"/>
      <c r="E6" s="58"/>
      <c r="F6" s="59"/>
      <c r="G6" s="60"/>
    </row>
    <row r="7" spans="1:14" ht="15" customHeight="1">
      <c r="C7" s="57"/>
      <c r="D7" s="57"/>
      <c r="E7" s="58"/>
      <c r="F7" s="59"/>
      <c r="G7" s="60"/>
    </row>
    <row r="8" spans="1:14" ht="26.1" customHeight="1">
      <c r="B8" s="136" t="s">
        <v>28</v>
      </c>
      <c r="C8" s="136"/>
      <c r="D8" s="136"/>
      <c r="E8" s="136"/>
      <c r="F8" s="136"/>
      <c r="G8" s="63"/>
    </row>
    <row r="9" spans="1:14" ht="8.1" customHeight="1">
      <c r="C9" s="64"/>
      <c r="D9" s="64"/>
      <c r="E9" s="64"/>
      <c r="F9" s="64"/>
      <c r="G9" s="63"/>
    </row>
    <row r="10" spans="1:14" ht="15" customHeight="1">
      <c r="C10" s="137" t="s">
        <v>29</v>
      </c>
      <c r="D10" s="137"/>
      <c r="E10" s="65">
        <v>1000</v>
      </c>
      <c r="F10" s="66" t="s">
        <v>44</v>
      </c>
    </row>
    <row r="11" spans="1:14" ht="15" customHeight="1">
      <c r="C11" s="138" t="s">
        <v>24</v>
      </c>
      <c r="D11" s="138"/>
      <c r="E11" s="128">
        <v>0.99750000000000005</v>
      </c>
      <c r="F11" s="67"/>
      <c r="G11" s="63"/>
    </row>
    <row r="12" spans="1:14" s="61" customFormat="1" ht="17.100000000000001" customHeight="1" thickBot="1">
      <c r="E12" s="67"/>
      <c r="F12" s="67"/>
      <c r="G12" s="68"/>
    </row>
    <row r="13" spans="1:14" ht="18.95" customHeight="1" thickBot="1">
      <c r="C13" s="139" t="s">
        <v>34</v>
      </c>
      <c r="D13" s="140"/>
      <c r="E13" s="69">
        <f>+ROUNDDOWN(E10*E11,0)</f>
        <v>997</v>
      </c>
      <c r="F13" s="70"/>
    </row>
    <row r="14" spans="1:14" ht="15" customHeight="1">
      <c r="E14" s="71"/>
      <c r="F14" s="72"/>
      <c r="J14" s="71"/>
    </row>
    <row r="15" spans="1:14" ht="21" customHeight="1">
      <c r="A15" s="73"/>
      <c r="C15" s="134" t="s">
        <v>41</v>
      </c>
      <c r="D15" s="134"/>
      <c r="E15" s="134"/>
      <c r="F15" s="74"/>
      <c r="G15" s="79"/>
      <c r="H15" s="79"/>
      <c r="I15" s="79"/>
      <c r="J15" s="79"/>
      <c r="K15" s="79"/>
      <c r="L15" s="79"/>
      <c r="M15" s="79"/>
      <c r="N15" s="79"/>
    </row>
    <row r="16" spans="1:14" ht="21" customHeight="1">
      <c r="C16" s="134"/>
      <c r="D16" s="134"/>
      <c r="E16" s="134"/>
      <c r="F16" s="74"/>
      <c r="G16" s="79"/>
      <c r="H16" s="79"/>
      <c r="I16" s="79"/>
      <c r="J16" s="79"/>
      <c r="K16" s="79"/>
      <c r="L16" s="79"/>
      <c r="M16" s="79"/>
      <c r="N16" s="79"/>
    </row>
    <row r="17" spans="3:14" ht="12" customHeight="1">
      <c r="C17" s="134"/>
      <c r="D17" s="134"/>
      <c r="E17" s="134"/>
      <c r="F17" s="74"/>
      <c r="G17" s="79"/>
      <c r="H17" s="79"/>
      <c r="I17" s="79"/>
      <c r="J17" s="79"/>
      <c r="K17" s="79"/>
      <c r="L17" s="79"/>
      <c r="M17" s="79"/>
      <c r="N17" s="79"/>
    </row>
    <row r="18" spans="3:14" ht="33.950000000000003" customHeight="1">
      <c r="C18" s="134" t="s">
        <v>30</v>
      </c>
      <c r="D18" s="134"/>
      <c r="E18" s="134"/>
      <c r="F18" s="74"/>
      <c r="G18" s="79"/>
      <c r="H18" s="79"/>
      <c r="I18" s="79"/>
      <c r="J18" s="79"/>
      <c r="K18" s="79"/>
      <c r="L18" s="79"/>
      <c r="M18" s="79"/>
      <c r="N18" s="79"/>
    </row>
    <row r="19" spans="3:14" ht="58.5" customHeight="1">
      <c r="C19" s="134"/>
      <c r="D19" s="134"/>
      <c r="E19" s="134"/>
      <c r="F19" s="75"/>
      <c r="G19" s="79"/>
      <c r="H19" s="79"/>
      <c r="I19" s="79"/>
      <c r="J19" s="79"/>
      <c r="K19" s="79"/>
      <c r="L19" s="79"/>
      <c r="M19" s="79"/>
      <c r="N19" s="79"/>
    </row>
    <row r="20" spans="3:14">
      <c r="C20" s="76"/>
      <c r="E20" s="71"/>
      <c r="F20" s="72"/>
      <c r="G20" s="79"/>
      <c r="H20" s="79"/>
      <c r="I20" s="79"/>
      <c r="J20" s="79"/>
      <c r="K20" s="79"/>
      <c r="L20" s="79"/>
      <c r="M20" s="79"/>
      <c r="N20" s="79"/>
    </row>
    <row r="21" spans="3:14">
      <c r="C21" s="77"/>
      <c r="E21" s="71"/>
      <c r="F21" s="72"/>
      <c r="G21" s="79"/>
      <c r="H21" s="79"/>
      <c r="I21" s="79"/>
      <c r="J21" s="79"/>
      <c r="K21" s="79"/>
      <c r="L21" s="79"/>
      <c r="M21" s="79"/>
      <c r="N21" s="79"/>
    </row>
    <row r="22" spans="3:14">
      <c r="E22" s="71"/>
      <c r="F22" s="72"/>
      <c r="J22" s="71"/>
    </row>
    <row r="23" spans="3:14">
      <c r="E23" s="71"/>
      <c r="F23" s="72"/>
      <c r="J23" s="71"/>
    </row>
    <row r="24" spans="3:14">
      <c r="E24" s="71"/>
      <c r="F24" s="72"/>
      <c r="J24" s="71"/>
    </row>
    <row r="25" spans="3:14">
      <c r="E25" s="71"/>
      <c r="F25" s="72"/>
      <c r="J25" s="71"/>
    </row>
    <row r="26" spans="3:14">
      <c r="E26" s="71"/>
      <c r="F26" s="72"/>
      <c r="J26" s="71"/>
    </row>
    <row r="27" spans="3:14">
      <c r="E27" s="71"/>
      <c r="F27" s="72"/>
      <c r="J27" s="71"/>
    </row>
    <row r="28" spans="3:14">
      <c r="E28" s="71"/>
      <c r="F28" s="72"/>
      <c r="J28" s="71"/>
    </row>
    <row r="29" spans="3:14">
      <c r="E29" s="71"/>
      <c r="F29" s="72"/>
      <c r="J29" s="71"/>
    </row>
    <row r="30" spans="3:14">
      <c r="E30" s="71"/>
      <c r="F30" s="72"/>
      <c r="J30" s="71"/>
    </row>
    <row r="31" spans="3:14">
      <c r="E31" s="71"/>
      <c r="F31" s="72"/>
      <c r="J31" s="71"/>
    </row>
    <row r="32" spans="3:14">
      <c r="E32" s="71"/>
      <c r="F32" s="72"/>
      <c r="J32" s="71"/>
    </row>
    <row r="33" spans="5:10">
      <c r="E33" s="71"/>
      <c r="F33" s="72"/>
      <c r="J33" s="71"/>
    </row>
    <row r="34" spans="5:10">
      <c r="E34" s="71"/>
      <c r="F34" s="72"/>
      <c r="J34" s="71"/>
    </row>
    <row r="35" spans="5:10">
      <c r="E35" s="71"/>
      <c r="F35" s="72"/>
      <c r="J35" s="71"/>
    </row>
    <row r="36" spans="5:10">
      <c r="E36" s="71"/>
      <c r="F36" s="72"/>
      <c r="J36" s="71"/>
    </row>
    <row r="37" spans="5:10">
      <c r="E37" s="71"/>
      <c r="F37" s="72"/>
      <c r="J37" s="71"/>
    </row>
    <row r="38" spans="5:10">
      <c r="E38" s="71"/>
      <c r="F38" s="72"/>
      <c r="J38" s="71"/>
    </row>
    <row r="39" spans="5:10">
      <c r="E39" s="71"/>
      <c r="F39" s="72"/>
      <c r="J39" s="71"/>
    </row>
    <row r="40" spans="5:10">
      <c r="E40" s="71"/>
      <c r="F40" s="72"/>
      <c r="J40" s="71"/>
    </row>
    <row r="41" spans="5:10">
      <c r="E41" s="71"/>
      <c r="F41" s="72"/>
      <c r="J41" s="71"/>
    </row>
    <row r="42" spans="5:10">
      <c r="E42" s="71"/>
      <c r="F42" s="72"/>
      <c r="J42" s="71"/>
    </row>
    <row r="43" spans="5:10">
      <c r="E43" s="71"/>
      <c r="F43" s="72"/>
      <c r="J43" s="71"/>
    </row>
    <row r="44" spans="5:10">
      <c r="E44" s="71"/>
      <c r="F44" s="72"/>
      <c r="J44" s="71"/>
    </row>
    <row r="45" spans="5:10">
      <c r="E45" s="71"/>
      <c r="F45" s="72"/>
      <c r="J45" s="71"/>
    </row>
    <row r="46" spans="5:10">
      <c r="E46" s="71"/>
      <c r="F46" s="72"/>
      <c r="J46" s="71"/>
    </row>
    <row r="47" spans="5:10">
      <c r="E47" s="71"/>
      <c r="F47" s="72"/>
      <c r="J47" s="71"/>
    </row>
    <row r="48" spans="5:10">
      <c r="E48" s="71"/>
      <c r="F48" s="72"/>
      <c r="J48" s="71"/>
    </row>
    <row r="49" spans="5:10">
      <c r="E49" s="71"/>
      <c r="F49" s="72"/>
      <c r="J49" s="71"/>
    </row>
    <row r="50" spans="5:10">
      <c r="E50" s="71"/>
      <c r="F50" s="72"/>
      <c r="J50" s="71"/>
    </row>
    <row r="51" spans="5:10">
      <c r="E51" s="71"/>
      <c r="F51" s="72"/>
      <c r="J51" s="71"/>
    </row>
    <row r="52" spans="5:10">
      <c r="E52" s="71"/>
      <c r="F52" s="72"/>
      <c r="J52" s="71"/>
    </row>
    <row r="53" spans="5:10">
      <c r="E53" s="71"/>
      <c r="F53" s="72"/>
      <c r="J53" s="71"/>
    </row>
    <row r="54" spans="5:10">
      <c r="E54" s="71"/>
      <c r="F54" s="72"/>
      <c r="J54" s="71"/>
    </row>
    <row r="55" spans="5:10">
      <c r="E55" s="71"/>
      <c r="F55" s="72"/>
      <c r="J55" s="71"/>
    </row>
    <row r="56" spans="5:10">
      <c r="E56" s="71"/>
      <c r="F56" s="72"/>
      <c r="J56" s="71"/>
    </row>
    <row r="57" spans="5:10">
      <c r="E57" s="71"/>
      <c r="F57" s="72"/>
      <c r="J57" s="71"/>
    </row>
    <row r="58" spans="5:10">
      <c r="E58" s="71"/>
      <c r="F58" s="72"/>
      <c r="J58" s="71"/>
    </row>
    <row r="59" spans="5:10">
      <c r="E59" s="71"/>
      <c r="F59" s="72"/>
      <c r="J59" s="71"/>
    </row>
    <row r="60" spans="5:10">
      <c r="E60" s="71"/>
      <c r="F60" s="72"/>
      <c r="J60" s="71"/>
    </row>
    <row r="61" spans="5:10">
      <c r="E61" s="71"/>
      <c r="F61" s="72"/>
      <c r="J61" s="71"/>
    </row>
    <row r="62" spans="5:10">
      <c r="E62" s="71"/>
      <c r="F62" s="72"/>
      <c r="J62" s="71"/>
    </row>
    <row r="63" spans="5:10">
      <c r="E63" s="71"/>
      <c r="F63" s="72"/>
      <c r="J63" s="71"/>
    </row>
    <row r="64" spans="5:10">
      <c r="E64" s="71"/>
      <c r="F64" s="72"/>
      <c r="J64" s="71"/>
    </row>
    <row r="65" spans="5:10">
      <c r="E65" s="71"/>
      <c r="F65" s="72"/>
      <c r="J65" s="71"/>
    </row>
    <row r="66" spans="5:10">
      <c r="E66" s="71"/>
      <c r="F66" s="72"/>
      <c r="J66" s="71"/>
    </row>
    <row r="67" spans="5:10">
      <c r="E67" s="71"/>
      <c r="F67" s="72"/>
      <c r="J67" s="71"/>
    </row>
    <row r="68" spans="5:10">
      <c r="E68" s="71"/>
      <c r="F68" s="72"/>
      <c r="J68" s="71"/>
    </row>
    <row r="69" spans="5:10">
      <c r="E69" s="71"/>
      <c r="F69" s="72"/>
      <c r="J69" s="71"/>
    </row>
    <row r="70" spans="5:10">
      <c r="E70" s="71"/>
      <c r="F70" s="72"/>
      <c r="J70" s="71"/>
    </row>
    <row r="71" spans="5:10">
      <c r="E71" s="71"/>
      <c r="F71" s="72"/>
      <c r="J71" s="71"/>
    </row>
    <row r="72" spans="5:10">
      <c r="E72" s="71"/>
      <c r="F72" s="72"/>
    </row>
    <row r="73" spans="5:10">
      <c r="E73" s="71"/>
      <c r="F73" s="72"/>
    </row>
    <row r="74" spans="5:10">
      <c r="E74" s="71"/>
      <c r="F74" s="72"/>
    </row>
    <row r="75" spans="5:10">
      <c r="E75" s="71"/>
      <c r="F75" s="72"/>
    </row>
    <row r="76" spans="5:10">
      <c r="E76" s="71"/>
      <c r="F76" s="72"/>
    </row>
    <row r="77" spans="5:10">
      <c r="E77" s="71"/>
      <c r="F77" s="72"/>
    </row>
    <row r="78" spans="5:10">
      <c r="E78" s="71"/>
      <c r="F78" s="72"/>
    </row>
    <row r="79" spans="5:10">
      <c r="E79" s="71"/>
      <c r="F79" s="72"/>
    </row>
    <row r="80" spans="5:10">
      <c r="E80" s="71"/>
      <c r="F80" s="72"/>
    </row>
    <row r="81" spans="5:6">
      <c r="E81" s="71"/>
      <c r="F81" s="72"/>
    </row>
    <row r="82" spans="5:6">
      <c r="E82" s="71"/>
      <c r="F82" s="72"/>
    </row>
    <row r="83" spans="5:6">
      <c r="E83" s="71"/>
      <c r="F83" s="72"/>
    </row>
    <row r="84" spans="5:6">
      <c r="E84" s="71"/>
      <c r="F84" s="72"/>
    </row>
    <row r="85" spans="5:6">
      <c r="E85" s="71"/>
      <c r="F85" s="72"/>
    </row>
    <row r="86" spans="5:6">
      <c r="E86" s="71"/>
      <c r="F86" s="72"/>
    </row>
    <row r="87" spans="5:6">
      <c r="E87" s="71"/>
      <c r="F87" s="72"/>
    </row>
    <row r="88" spans="5:6">
      <c r="E88" s="71"/>
      <c r="F88" s="72"/>
    </row>
    <row r="89" spans="5:6">
      <c r="E89" s="71"/>
      <c r="F89" s="72"/>
    </row>
    <row r="90" spans="5:6">
      <c r="E90" s="71"/>
      <c r="F90" s="72"/>
    </row>
    <row r="91" spans="5:6">
      <c r="E91" s="71"/>
      <c r="F91" s="72"/>
    </row>
    <row r="92" spans="5:6">
      <c r="E92" s="71"/>
      <c r="F92" s="72"/>
    </row>
    <row r="93" spans="5:6">
      <c r="E93" s="71"/>
      <c r="F93" s="72"/>
    </row>
    <row r="94" spans="5:6">
      <c r="E94" s="71"/>
      <c r="F94" s="72"/>
    </row>
    <row r="95" spans="5:6">
      <c r="E95" s="71"/>
      <c r="F95" s="72"/>
    </row>
    <row r="96" spans="5:6">
      <c r="E96" s="71"/>
      <c r="F96" s="72"/>
    </row>
    <row r="97" spans="5:6">
      <c r="E97" s="71"/>
      <c r="F97" s="72"/>
    </row>
    <row r="98" spans="5:6">
      <c r="E98" s="71"/>
      <c r="F98" s="72"/>
    </row>
    <row r="99" spans="5:6">
      <c r="E99" s="71"/>
      <c r="F99" s="72"/>
    </row>
    <row r="100" spans="5:6">
      <c r="E100" s="71"/>
      <c r="F100" s="72"/>
    </row>
    <row r="101" spans="5:6">
      <c r="E101" s="71"/>
      <c r="F101" s="72"/>
    </row>
    <row r="102" spans="5:6">
      <c r="E102" s="71"/>
      <c r="F102" s="72"/>
    </row>
    <row r="103" spans="5:6">
      <c r="E103" s="71"/>
      <c r="F103" s="72"/>
    </row>
    <row r="104" spans="5:6">
      <c r="E104" s="71"/>
      <c r="F104" s="72"/>
    </row>
    <row r="105" spans="5:6">
      <c r="E105" s="71"/>
      <c r="F105" s="72"/>
    </row>
    <row r="106" spans="5:6">
      <c r="E106" s="71"/>
      <c r="F106" s="72"/>
    </row>
    <row r="107" spans="5:6">
      <c r="E107" s="71"/>
      <c r="F107" s="72"/>
    </row>
    <row r="108" spans="5:6">
      <c r="E108" s="71"/>
      <c r="F108" s="72"/>
    </row>
    <row r="109" spans="5:6">
      <c r="E109" s="71"/>
      <c r="F109" s="72"/>
    </row>
    <row r="110" spans="5:6">
      <c r="E110" s="71"/>
      <c r="F110" s="72"/>
    </row>
    <row r="111" spans="5:6">
      <c r="E111" s="71"/>
      <c r="F111" s="72"/>
    </row>
    <row r="112" spans="5:6">
      <c r="E112" s="71"/>
      <c r="F112" s="72"/>
    </row>
    <row r="113" spans="5:6">
      <c r="E113" s="71"/>
      <c r="F113" s="72"/>
    </row>
    <row r="114" spans="5:6">
      <c r="E114" s="71"/>
      <c r="F114" s="72"/>
    </row>
    <row r="115" spans="5:6">
      <c r="E115" s="71"/>
      <c r="F115" s="72"/>
    </row>
    <row r="116" spans="5:6">
      <c r="E116" s="71"/>
      <c r="F116" s="72"/>
    </row>
    <row r="117" spans="5:6">
      <c r="E117" s="71"/>
      <c r="F117" s="72"/>
    </row>
    <row r="118" spans="5:6">
      <c r="E118" s="71"/>
      <c r="F118" s="72"/>
    </row>
    <row r="119" spans="5:6">
      <c r="E119" s="71"/>
      <c r="F119" s="72"/>
    </row>
    <row r="120" spans="5:6">
      <c r="E120" s="71"/>
      <c r="F120" s="72"/>
    </row>
    <row r="121" spans="5:6">
      <c r="E121" s="71"/>
      <c r="F121" s="72"/>
    </row>
    <row r="122" spans="5:6">
      <c r="E122" s="71"/>
      <c r="F122" s="72"/>
    </row>
    <row r="123" spans="5:6">
      <c r="E123" s="71"/>
      <c r="F123" s="72"/>
    </row>
    <row r="124" spans="5:6">
      <c r="E124" s="71"/>
      <c r="F124" s="72"/>
    </row>
    <row r="125" spans="5:6">
      <c r="E125" s="71"/>
      <c r="F125" s="72"/>
    </row>
    <row r="126" spans="5:6">
      <c r="E126" s="71"/>
      <c r="F126" s="72"/>
    </row>
    <row r="127" spans="5:6">
      <c r="E127" s="71"/>
      <c r="F127" s="72"/>
    </row>
    <row r="128" spans="5:6">
      <c r="E128" s="71"/>
      <c r="F128" s="72"/>
    </row>
    <row r="129" spans="5:6">
      <c r="E129" s="71"/>
      <c r="F129" s="72"/>
    </row>
    <row r="130" spans="5:6">
      <c r="E130" s="71"/>
      <c r="F130" s="72"/>
    </row>
    <row r="131" spans="5:6">
      <c r="E131" s="71"/>
      <c r="F131" s="72"/>
    </row>
    <row r="132" spans="5:6">
      <c r="E132" s="71"/>
      <c r="F132" s="72"/>
    </row>
    <row r="133" spans="5:6">
      <c r="E133" s="71"/>
      <c r="F133" s="72"/>
    </row>
    <row r="134" spans="5:6">
      <c r="E134" s="71"/>
      <c r="F134" s="72"/>
    </row>
    <row r="135" spans="5:6">
      <c r="E135" s="71"/>
      <c r="F135" s="72"/>
    </row>
    <row r="136" spans="5:6">
      <c r="E136" s="71"/>
      <c r="F136" s="72"/>
    </row>
    <row r="137" spans="5:6">
      <c r="E137" s="71"/>
      <c r="F137" s="72"/>
    </row>
    <row r="138" spans="5:6">
      <c r="E138" s="71"/>
      <c r="F138" s="72"/>
    </row>
    <row r="139" spans="5:6">
      <c r="E139" s="71"/>
      <c r="F139" s="72"/>
    </row>
    <row r="140" spans="5:6">
      <c r="E140" s="71"/>
      <c r="F140" s="72"/>
    </row>
    <row r="141" spans="5:6">
      <c r="E141" s="71"/>
      <c r="F141" s="72"/>
    </row>
    <row r="142" spans="5:6">
      <c r="E142" s="71"/>
      <c r="F142" s="72"/>
    </row>
    <row r="143" spans="5:6">
      <c r="E143" s="71"/>
      <c r="F143" s="72"/>
    </row>
    <row r="144" spans="5:6">
      <c r="E144" s="71"/>
      <c r="F144" s="72"/>
    </row>
    <row r="145" spans="5:6">
      <c r="E145" s="71"/>
      <c r="F145" s="72"/>
    </row>
    <row r="146" spans="5:6">
      <c r="E146" s="71"/>
      <c r="F146" s="72"/>
    </row>
    <row r="147" spans="5:6">
      <c r="E147" s="71"/>
      <c r="F147" s="72"/>
    </row>
    <row r="148" spans="5:6">
      <c r="E148" s="71"/>
      <c r="F148" s="72"/>
    </row>
    <row r="149" spans="5:6">
      <c r="E149" s="71"/>
      <c r="F149" s="72"/>
    </row>
    <row r="150" spans="5:6">
      <c r="E150" s="71"/>
      <c r="F150" s="72"/>
    </row>
    <row r="151" spans="5:6">
      <c r="E151" s="71"/>
      <c r="F151" s="72"/>
    </row>
    <row r="152" spans="5:6">
      <c r="E152" s="71"/>
      <c r="F152" s="72"/>
    </row>
    <row r="153" spans="5:6">
      <c r="E153" s="71"/>
      <c r="F153" s="72"/>
    </row>
    <row r="154" spans="5:6">
      <c r="E154" s="71"/>
      <c r="F154" s="72"/>
    </row>
    <row r="155" spans="5:6">
      <c r="E155" s="71"/>
      <c r="F155" s="72"/>
    </row>
    <row r="156" spans="5:6">
      <c r="E156" s="71"/>
      <c r="F156" s="72"/>
    </row>
    <row r="157" spans="5:6">
      <c r="E157" s="71"/>
      <c r="F157" s="72"/>
    </row>
    <row r="158" spans="5:6">
      <c r="E158" s="71"/>
      <c r="F158" s="72"/>
    </row>
    <row r="159" spans="5:6">
      <c r="E159" s="71"/>
      <c r="F159" s="72"/>
    </row>
    <row r="160" spans="5:6">
      <c r="E160" s="71"/>
      <c r="F160" s="72"/>
    </row>
    <row r="161" spans="5:6">
      <c r="E161" s="71"/>
      <c r="F161" s="72"/>
    </row>
    <row r="162" spans="5:6">
      <c r="E162" s="71"/>
      <c r="F162" s="72"/>
    </row>
    <row r="163" spans="5:6">
      <c r="E163" s="71"/>
      <c r="F163" s="72"/>
    </row>
    <row r="164" spans="5:6">
      <c r="E164" s="71"/>
      <c r="F164" s="72"/>
    </row>
    <row r="165" spans="5:6">
      <c r="E165" s="71"/>
      <c r="F165" s="72"/>
    </row>
    <row r="166" spans="5:6">
      <c r="E166" s="71"/>
      <c r="F166" s="72"/>
    </row>
    <row r="167" spans="5:6">
      <c r="E167" s="71"/>
      <c r="F167" s="72"/>
    </row>
    <row r="168" spans="5:6">
      <c r="E168" s="71"/>
      <c r="F168" s="72"/>
    </row>
    <row r="169" spans="5:6">
      <c r="E169" s="71"/>
      <c r="F169" s="72"/>
    </row>
    <row r="170" spans="5:6">
      <c r="E170" s="71"/>
      <c r="F170" s="72"/>
    </row>
    <row r="171" spans="5:6">
      <c r="E171" s="71"/>
      <c r="F171" s="72"/>
    </row>
    <row r="172" spans="5:6">
      <c r="E172" s="71"/>
      <c r="F172" s="72"/>
    </row>
    <row r="173" spans="5:6">
      <c r="E173" s="71"/>
      <c r="F173" s="72"/>
    </row>
    <row r="174" spans="5:6">
      <c r="E174" s="71"/>
      <c r="F174" s="72"/>
    </row>
    <row r="175" spans="5:6">
      <c r="E175" s="71"/>
      <c r="F175" s="72"/>
    </row>
    <row r="176" spans="5:6">
      <c r="E176" s="71"/>
      <c r="F176" s="72"/>
    </row>
    <row r="177" spans="5:6">
      <c r="E177" s="71"/>
      <c r="F177" s="72"/>
    </row>
    <row r="178" spans="5:6">
      <c r="E178" s="71"/>
      <c r="F178" s="72"/>
    </row>
    <row r="179" spans="5:6">
      <c r="E179" s="71"/>
      <c r="F179" s="72"/>
    </row>
    <row r="180" spans="5:6">
      <c r="E180" s="71"/>
      <c r="F180" s="72"/>
    </row>
    <row r="181" spans="5:6">
      <c r="E181" s="71"/>
      <c r="F181" s="72"/>
    </row>
    <row r="182" spans="5:6">
      <c r="E182" s="71"/>
      <c r="F182" s="72"/>
    </row>
    <row r="183" spans="5:6">
      <c r="E183" s="71"/>
      <c r="F183" s="72"/>
    </row>
    <row r="184" spans="5:6">
      <c r="E184" s="71"/>
      <c r="F184" s="72"/>
    </row>
    <row r="185" spans="5:6">
      <c r="E185" s="71"/>
      <c r="F185" s="72"/>
    </row>
    <row r="186" spans="5:6">
      <c r="E186" s="71"/>
      <c r="F186" s="72"/>
    </row>
    <row r="187" spans="5:6">
      <c r="E187" s="71"/>
      <c r="F187" s="72"/>
    </row>
    <row r="188" spans="5:6">
      <c r="E188" s="71"/>
      <c r="F188" s="72"/>
    </row>
    <row r="189" spans="5:6">
      <c r="E189" s="71"/>
      <c r="F189" s="72"/>
    </row>
    <row r="190" spans="5:6">
      <c r="E190" s="71"/>
      <c r="F190" s="72"/>
    </row>
    <row r="191" spans="5:6">
      <c r="E191" s="71"/>
      <c r="F191" s="72"/>
    </row>
    <row r="192" spans="5:6">
      <c r="E192" s="71"/>
      <c r="F192" s="72"/>
    </row>
    <row r="193" spans="5:6">
      <c r="E193" s="71"/>
      <c r="F193" s="72"/>
    </row>
    <row r="194" spans="5:6">
      <c r="E194" s="71"/>
      <c r="F194" s="72"/>
    </row>
    <row r="195" spans="5:6">
      <c r="E195" s="71"/>
      <c r="F195" s="72"/>
    </row>
    <row r="196" spans="5:6">
      <c r="E196" s="71"/>
      <c r="F196" s="72"/>
    </row>
    <row r="197" spans="5:6">
      <c r="E197" s="71"/>
      <c r="F197" s="72"/>
    </row>
    <row r="198" spans="5:6">
      <c r="E198" s="71"/>
      <c r="F198" s="72"/>
    </row>
    <row r="199" spans="5:6">
      <c r="E199" s="71"/>
      <c r="F199" s="72"/>
    </row>
    <row r="200" spans="5:6">
      <c r="E200" s="71"/>
      <c r="F200" s="72"/>
    </row>
    <row r="201" spans="5:6">
      <c r="E201" s="71"/>
      <c r="F201" s="72"/>
    </row>
    <row r="202" spans="5:6">
      <c r="E202" s="71"/>
      <c r="F202" s="72"/>
    </row>
    <row r="203" spans="5:6">
      <c r="E203" s="71"/>
      <c r="F203" s="72"/>
    </row>
    <row r="204" spans="5:6">
      <c r="E204" s="71"/>
      <c r="F204" s="72"/>
    </row>
    <row r="205" spans="5:6">
      <c r="E205" s="71"/>
      <c r="F205" s="72"/>
    </row>
    <row r="206" spans="5:6">
      <c r="E206" s="71"/>
      <c r="F206" s="72"/>
    </row>
    <row r="207" spans="5:6">
      <c r="E207" s="71"/>
      <c r="F207" s="72"/>
    </row>
    <row r="208" spans="5:6">
      <c r="E208" s="71"/>
      <c r="F208" s="72"/>
    </row>
    <row r="209" spans="5:6">
      <c r="E209" s="71"/>
      <c r="F209" s="72"/>
    </row>
    <row r="210" spans="5:6">
      <c r="E210" s="71"/>
      <c r="F210" s="72"/>
    </row>
    <row r="211" spans="5:6">
      <c r="E211" s="71"/>
      <c r="F211" s="72"/>
    </row>
    <row r="212" spans="5:6">
      <c r="E212" s="71"/>
      <c r="F212" s="72"/>
    </row>
    <row r="213" spans="5:6">
      <c r="E213" s="71"/>
      <c r="F213" s="72"/>
    </row>
    <row r="214" spans="5:6">
      <c r="E214" s="71"/>
      <c r="F214" s="72"/>
    </row>
    <row r="215" spans="5:6">
      <c r="E215" s="71"/>
      <c r="F215" s="72"/>
    </row>
    <row r="216" spans="5:6">
      <c r="E216" s="71"/>
      <c r="F216" s="72"/>
    </row>
    <row r="217" spans="5:6">
      <c r="E217" s="71"/>
      <c r="F217" s="72"/>
    </row>
    <row r="218" spans="5:6">
      <c r="E218" s="71"/>
      <c r="F218" s="72"/>
    </row>
    <row r="219" spans="5:6">
      <c r="E219" s="71"/>
      <c r="F219" s="72"/>
    </row>
    <row r="220" spans="5:6">
      <c r="E220" s="71"/>
      <c r="F220" s="72"/>
    </row>
  </sheetData>
  <sheetProtection algorithmName="SHA-512" hashValue="t9fsibBE2u1kkZXxZZ8wuPIsTzv4QLAF8cwYUwp9gfkUifEws4JY3Cve15CC/j7g1ZbNgiNduXcztd0de1M3Gw==" saltValue="mrYAZImWOOVbpvF4y6JnmA==" spinCount="100000" sheet="1" objects="1" scenarios="1"/>
  <mergeCells count="7">
    <mergeCell ref="C18:E19"/>
    <mergeCell ref="C1:D1"/>
    <mergeCell ref="B8:F8"/>
    <mergeCell ref="C10:D10"/>
    <mergeCell ref="C11:D11"/>
    <mergeCell ref="C13:D13"/>
    <mergeCell ref="C15:E17"/>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981BBF-0689-4CE6-B0A6-366034A93117}">
  <dimension ref="A1:N220"/>
  <sheetViews>
    <sheetView showGridLines="0" zoomScale="90" zoomScaleNormal="90" workbookViewId="0">
      <selection activeCell="E11" sqref="E11"/>
    </sheetView>
  </sheetViews>
  <sheetFormatPr baseColWidth="10" defaultColWidth="9.140625" defaultRowHeight="15"/>
  <cols>
    <col min="1" max="1" width="19.42578125" style="56" customWidth="1"/>
    <col min="2" max="2" width="32.7109375" style="56" customWidth="1"/>
    <col min="3" max="3" width="21.85546875" style="56" customWidth="1"/>
    <col min="4" max="4" width="33.85546875" style="56" customWidth="1"/>
    <col min="5" max="5" width="21.85546875" style="56" customWidth="1"/>
    <col min="6" max="6" width="42.28515625" style="61" customWidth="1"/>
    <col min="7" max="7" width="37.5703125" style="56" customWidth="1"/>
    <col min="8" max="16384" width="9.140625" style="56"/>
  </cols>
  <sheetData>
    <row r="1" spans="1:14" ht="15" customHeight="1">
      <c r="C1" s="135"/>
      <c r="D1" s="135"/>
      <c r="E1" s="58"/>
      <c r="F1" s="59"/>
      <c r="G1" s="60"/>
    </row>
    <row r="2" spans="1:14" ht="15" customHeight="1">
      <c r="C2" s="57"/>
      <c r="D2" s="57"/>
      <c r="E2" s="58"/>
      <c r="F2" s="59"/>
      <c r="G2" s="60"/>
    </row>
    <row r="3" spans="1:14" ht="15" customHeight="1">
      <c r="A3" s="61"/>
      <c r="B3" s="61"/>
      <c r="C3" s="57"/>
      <c r="D3" s="57"/>
      <c r="E3" s="58"/>
      <c r="F3" s="59"/>
      <c r="G3" s="60"/>
    </row>
    <row r="4" spans="1:14" ht="15" customHeight="1">
      <c r="A4" s="61"/>
      <c r="B4" s="61"/>
      <c r="C4" s="57"/>
      <c r="D4" s="57"/>
      <c r="E4" s="58"/>
      <c r="F4" s="59"/>
      <c r="G4" s="60"/>
    </row>
    <row r="5" spans="1:14" ht="15" customHeight="1">
      <c r="B5" s="62" t="s">
        <v>23</v>
      </c>
      <c r="D5" s="57"/>
      <c r="E5" s="58"/>
      <c r="F5" s="59"/>
      <c r="G5" s="60"/>
    </row>
    <row r="6" spans="1:14" ht="15" customHeight="1">
      <c r="B6" s="62" t="s">
        <v>21</v>
      </c>
      <c r="D6" s="57"/>
      <c r="E6" s="58"/>
      <c r="F6" s="59"/>
      <c r="G6" s="60"/>
    </row>
    <row r="7" spans="1:14" ht="15" customHeight="1">
      <c r="C7" s="57"/>
      <c r="D7" s="57"/>
      <c r="E7" s="58"/>
      <c r="F7" s="59"/>
      <c r="G7" s="60"/>
    </row>
    <row r="8" spans="1:14" ht="26.1" customHeight="1">
      <c r="B8" s="136" t="s">
        <v>31</v>
      </c>
      <c r="C8" s="136"/>
      <c r="D8" s="136"/>
      <c r="E8" s="136"/>
      <c r="F8" s="136"/>
      <c r="G8" s="63"/>
    </row>
    <row r="9" spans="1:14" ht="8.1" customHeight="1">
      <c r="C9" s="64"/>
      <c r="D9" s="64"/>
      <c r="E9" s="64"/>
      <c r="F9" s="64"/>
      <c r="G9" s="63"/>
    </row>
    <row r="10" spans="1:14" ht="15" customHeight="1">
      <c r="C10" s="137" t="s">
        <v>32</v>
      </c>
      <c r="D10" s="137"/>
      <c r="E10" s="65">
        <v>1000</v>
      </c>
      <c r="F10" s="66" t="s">
        <v>45</v>
      </c>
    </row>
    <row r="11" spans="1:14" ht="15" customHeight="1">
      <c r="C11" s="138" t="s">
        <v>24</v>
      </c>
      <c r="D11" s="138"/>
      <c r="E11" s="78">
        <v>1</v>
      </c>
      <c r="F11" s="67"/>
      <c r="G11" s="63"/>
    </row>
    <row r="12" spans="1:14" s="61" customFormat="1" ht="17.100000000000001" customHeight="1" thickBot="1">
      <c r="E12" s="67"/>
      <c r="F12" s="67"/>
      <c r="G12" s="68"/>
    </row>
    <row r="13" spans="1:14" ht="18.95" customHeight="1" thickBot="1">
      <c r="C13" s="139" t="s">
        <v>34</v>
      </c>
      <c r="D13" s="140"/>
      <c r="E13" s="69">
        <f>+ROUNDDOWN(E10*E11,0)</f>
        <v>1000</v>
      </c>
      <c r="F13" s="70"/>
    </row>
    <row r="14" spans="1:14" ht="15" customHeight="1">
      <c r="E14" s="71"/>
      <c r="F14" s="72"/>
      <c r="J14" s="71"/>
    </row>
    <row r="15" spans="1:14" ht="21" customHeight="1">
      <c r="A15" s="73"/>
      <c r="C15" s="134" t="s">
        <v>42</v>
      </c>
      <c r="D15" s="134"/>
      <c r="E15" s="134"/>
      <c r="F15" s="74"/>
      <c r="G15" s="79"/>
      <c r="H15" s="79"/>
      <c r="I15" s="79"/>
      <c r="J15" s="79"/>
      <c r="K15" s="79"/>
      <c r="L15" s="79"/>
      <c r="M15" s="79"/>
      <c r="N15" s="79"/>
    </row>
    <row r="16" spans="1:14" ht="21" customHeight="1">
      <c r="C16" s="134"/>
      <c r="D16" s="134"/>
      <c r="E16" s="134"/>
      <c r="F16" s="74"/>
      <c r="G16" s="79"/>
      <c r="H16" s="79"/>
      <c r="I16" s="79"/>
      <c r="J16" s="79"/>
      <c r="K16" s="79"/>
      <c r="L16" s="79"/>
      <c r="M16" s="79"/>
      <c r="N16" s="79"/>
    </row>
    <row r="17" spans="3:14" ht="12" customHeight="1">
      <c r="C17" s="134"/>
      <c r="D17" s="134"/>
      <c r="E17" s="134"/>
      <c r="F17" s="74"/>
      <c r="G17" s="79"/>
      <c r="H17" s="79"/>
      <c r="I17" s="79"/>
      <c r="J17" s="79"/>
      <c r="K17" s="79"/>
      <c r="L17" s="79"/>
      <c r="M17" s="79"/>
      <c r="N17" s="79"/>
    </row>
    <row r="18" spans="3:14" ht="33.950000000000003" customHeight="1">
      <c r="C18" s="134" t="s">
        <v>33</v>
      </c>
      <c r="D18" s="134"/>
      <c r="E18" s="134"/>
      <c r="F18" s="74"/>
      <c r="G18" s="79"/>
      <c r="H18" s="79"/>
      <c r="I18" s="79"/>
      <c r="J18" s="79"/>
      <c r="K18" s="79"/>
      <c r="L18" s="79"/>
      <c r="M18" s="79"/>
      <c r="N18" s="79"/>
    </row>
    <row r="19" spans="3:14" ht="58.5" customHeight="1">
      <c r="C19" s="134"/>
      <c r="D19" s="134"/>
      <c r="E19" s="134"/>
      <c r="F19" s="75"/>
      <c r="G19" s="79"/>
      <c r="H19" s="79"/>
      <c r="I19" s="79"/>
      <c r="J19" s="79"/>
      <c r="K19" s="79"/>
      <c r="L19" s="79"/>
      <c r="M19" s="79"/>
      <c r="N19" s="79"/>
    </row>
    <row r="20" spans="3:14">
      <c r="C20" s="76"/>
      <c r="E20" s="71"/>
      <c r="F20" s="72"/>
      <c r="G20" s="79"/>
      <c r="H20" s="79"/>
      <c r="I20" s="79"/>
      <c r="J20" s="79"/>
      <c r="K20" s="79"/>
      <c r="L20" s="79"/>
      <c r="M20" s="79"/>
      <c r="N20" s="79"/>
    </row>
    <row r="21" spans="3:14">
      <c r="C21" s="77"/>
      <c r="E21" s="71"/>
      <c r="F21" s="72"/>
      <c r="G21" s="79"/>
      <c r="H21" s="79"/>
      <c r="I21" s="79"/>
      <c r="J21" s="79"/>
      <c r="K21" s="79"/>
      <c r="L21" s="79"/>
      <c r="M21" s="79"/>
      <c r="N21" s="79"/>
    </row>
    <row r="22" spans="3:14">
      <c r="E22" s="71"/>
      <c r="F22" s="72"/>
      <c r="J22" s="71"/>
    </row>
    <row r="23" spans="3:14">
      <c r="E23" s="71"/>
      <c r="F23" s="72"/>
      <c r="J23" s="71"/>
    </row>
    <row r="24" spans="3:14">
      <c r="E24" s="71"/>
      <c r="F24" s="72"/>
      <c r="J24" s="71"/>
    </row>
    <row r="25" spans="3:14">
      <c r="E25" s="71"/>
      <c r="F25" s="72"/>
      <c r="J25" s="71"/>
    </row>
    <row r="26" spans="3:14">
      <c r="E26" s="71"/>
      <c r="F26" s="72"/>
      <c r="J26" s="71"/>
    </row>
    <row r="27" spans="3:14">
      <c r="E27" s="71"/>
      <c r="F27" s="72"/>
      <c r="J27" s="71"/>
    </row>
    <row r="28" spans="3:14">
      <c r="E28" s="71"/>
      <c r="F28" s="72"/>
      <c r="J28" s="71"/>
    </row>
    <row r="29" spans="3:14">
      <c r="E29" s="71"/>
      <c r="F29" s="72"/>
      <c r="J29" s="71"/>
    </row>
    <row r="30" spans="3:14">
      <c r="E30" s="71"/>
      <c r="F30" s="72"/>
      <c r="J30" s="71"/>
    </row>
    <row r="31" spans="3:14">
      <c r="E31" s="71"/>
      <c r="F31" s="72"/>
      <c r="J31" s="71"/>
    </row>
    <row r="32" spans="3:14">
      <c r="E32" s="71"/>
      <c r="F32" s="72"/>
      <c r="J32" s="71"/>
    </row>
    <row r="33" spans="5:10">
      <c r="E33" s="71"/>
      <c r="F33" s="72"/>
      <c r="J33" s="71"/>
    </row>
    <row r="34" spans="5:10">
      <c r="E34" s="71"/>
      <c r="F34" s="72"/>
      <c r="J34" s="71"/>
    </row>
    <row r="35" spans="5:10">
      <c r="E35" s="71"/>
      <c r="F35" s="72"/>
      <c r="J35" s="71"/>
    </row>
    <row r="36" spans="5:10">
      <c r="E36" s="71"/>
      <c r="F36" s="72"/>
      <c r="J36" s="71"/>
    </row>
    <row r="37" spans="5:10">
      <c r="E37" s="71"/>
      <c r="F37" s="72"/>
      <c r="J37" s="71"/>
    </row>
    <row r="38" spans="5:10">
      <c r="E38" s="71"/>
      <c r="F38" s="72"/>
      <c r="J38" s="71"/>
    </row>
    <row r="39" spans="5:10">
      <c r="E39" s="71"/>
      <c r="F39" s="72"/>
      <c r="J39" s="71"/>
    </row>
    <row r="40" spans="5:10">
      <c r="E40" s="71"/>
      <c r="F40" s="72"/>
      <c r="J40" s="71"/>
    </row>
    <row r="41" spans="5:10">
      <c r="E41" s="71"/>
      <c r="F41" s="72"/>
      <c r="J41" s="71"/>
    </row>
    <row r="42" spans="5:10">
      <c r="E42" s="71"/>
      <c r="F42" s="72"/>
      <c r="J42" s="71"/>
    </row>
    <row r="43" spans="5:10">
      <c r="E43" s="71"/>
      <c r="F43" s="72"/>
      <c r="J43" s="71"/>
    </row>
    <row r="44" spans="5:10">
      <c r="E44" s="71"/>
      <c r="F44" s="72"/>
      <c r="J44" s="71"/>
    </row>
    <row r="45" spans="5:10">
      <c r="E45" s="71"/>
      <c r="F45" s="72"/>
      <c r="J45" s="71"/>
    </row>
    <row r="46" spans="5:10">
      <c r="E46" s="71"/>
      <c r="F46" s="72"/>
      <c r="J46" s="71"/>
    </row>
    <row r="47" spans="5:10">
      <c r="E47" s="71"/>
      <c r="F47" s="72"/>
      <c r="J47" s="71"/>
    </row>
    <row r="48" spans="5:10">
      <c r="E48" s="71"/>
      <c r="F48" s="72"/>
      <c r="J48" s="71"/>
    </row>
    <row r="49" spans="5:10">
      <c r="E49" s="71"/>
      <c r="F49" s="72"/>
      <c r="J49" s="71"/>
    </row>
    <row r="50" spans="5:10">
      <c r="E50" s="71"/>
      <c r="F50" s="72"/>
      <c r="J50" s="71"/>
    </row>
    <row r="51" spans="5:10">
      <c r="E51" s="71"/>
      <c r="F51" s="72"/>
      <c r="J51" s="71"/>
    </row>
    <row r="52" spans="5:10">
      <c r="E52" s="71"/>
      <c r="F52" s="72"/>
      <c r="J52" s="71"/>
    </row>
    <row r="53" spans="5:10">
      <c r="E53" s="71"/>
      <c r="F53" s="72"/>
      <c r="J53" s="71"/>
    </row>
    <row r="54" spans="5:10">
      <c r="E54" s="71"/>
      <c r="F54" s="72"/>
      <c r="J54" s="71"/>
    </row>
    <row r="55" spans="5:10">
      <c r="E55" s="71"/>
      <c r="F55" s="72"/>
      <c r="J55" s="71"/>
    </row>
    <row r="56" spans="5:10">
      <c r="E56" s="71"/>
      <c r="F56" s="72"/>
      <c r="J56" s="71"/>
    </row>
    <row r="57" spans="5:10">
      <c r="E57" s="71"/>
      <c r="F57" s="72"/>
      <c r="J57" s="71"/>
    </row>
    <row r="58" spans="5:10">
      <c r="E58" s="71"/>
      <c r="F58" s="72"/>
      <c r="J58" s="71"/>
    </row>
    <row r="59" spans="5:10">
      <c r="E59" s="71"/>
      <c r="F59" s="72"/>
      <c r="J59" s="71"/>
    </row>
    <row r="60" spans="5:10">
      <c r="E60" s="71"/>
      <c r="F60" s="72"/>
      <c r="J60" s="71"/>
    </row>
    <row r="61" spans="5:10">
      <c r="E61" s="71"/>
      <c r="F61" s="72"/>
      <c r="J61" s="71"/>
    </row>
    <row r="62" spans="5:10">
      <c r="E62" s="71"/>
      <c r="F62" s="72"/>
      <c r="J62" s="71"/>
    </row>
    <row r="63" spans="5:10">
      <c r="E63" s="71"/>
      <c r="F63" s="72"/>
      <c r="J63" s="71"/>
    </row>
    <row r="64" spans="5:10">
      <c r="E64" s="71"/>
      <c r="F64" s="72"/>
      <c r="J64" s="71"/>
    </row>
    <row r="65" spans="5:10">
      <c r="E65" s="71"/>
      <c r="F65" s="72"/>
      <c r="J65" s="71"/>
    </row>
    <row r="66" spans="5:10">
      <c r="E66" s="71"/>
      <c r="F66" s="72"/>
      <c r="J66" s="71"/>
    </row>
    <row r="67" spans="5:10">
      <c r="E67" s="71"/>
      <c r="F67" s="72"/>
      <c r="J67" s="71"/>
    </row>
    <row r="68" spans="5:10">
      <c r="E68" s="71"/>
      <c r="F68" s="72"/>
      <c r="J68" s="71"/>
    </row>
    <row r="69" spans="5:10">
      <c r="E69" s="71"/>
      <c r="F69" s="72"/>
      <c r="J69" s="71"/>
    </row>
    <row r="70" spans="5:10">
      <c r="E70" s="71"/>
      <c r="F70" s="72"/>
      <c r="J70" s="71"/>
    </row>
    <row r="71" spans="5:10">
      <c r="E71" s="71"/>
      <c r="F71" s="72"/>
      <c r="J71" s="71"/>
    </row>
    <row r="72" spans="5:10">
      <c r="E72" s="71"/>
      <c r="F72" s="72"/>
    </row>
    <row r="73" spans="5:10">
      <c r="E73" s="71"/>
      <c r="F73" s="72"/>
    </row>
    <row r="74" spans="5:10">
      <c r="E74" s="71"/>
      <c r="F74" s="72"/>
    </row>
    <row r="75" spans="5:10">
      <c r="E75" s="71"/>
      <c r="F75" s="72"/>
    </row>
    <row r="76" spans="5:10">
      <c r="E76" s="71"/>
      <c r="F76" s="72"/>
    </row>
    <row r="77" spans="5:10">
      <c r="E77" s="71"/>
      <c r="F77" s="72"/>
    </row>
    <row r="78" spans="5:10">
      <c r="E78" s="71"/>
      <c r="F78" s="72"/>
    </row>
    <row r="79" spans="5:10">
      <c r="E79" s="71"/>
      <c r="F79" s="72"/>
    </row>
    <row r="80" spans="5:10">
      <c r="E80" s="71"/>
      <c r="F80" s="72"/>
    </row>
    <row r="81" spans="5:6">
      <c r="E81" s="71"/>
      <c r="F81" s="72"/>
    </row>
    <row r="82" spans="5:6">
      <c r="E82" s="71"/>
      <c r="F82" s="72"/>
    </row>
    <row r="83" spans="5:6">
      <c r="E83" s="71"/>
      <c r="F83" s="72"/>
    </row>
    <row r="84" spans="5:6">
      <c r="E84" s="71"/>
      <c r="F84" s="72"/>
    </row>
    <row r="85" spans="5:6">
      <c r="E85" s="71"/>
      <c r="F85" s="72"/>
    </row>
    <row r="86" spans="5:6">
      <c r="E86" s="71"/>
      <c r="F86" s="72"/>
    </row>
    <row r="87" spans="5:6">
      <c r="E87" s="71"/>
      <c r="F87" s="72"/>
    </row>
    <row r="88" spans="5:6">
      <c r="E88" s="71"/>
      <c r="F88" s="72"/>
    </row>
    <row r="89" spans="5:6">
      <c r="E89" s="71"/>
      <c r="F89" s="72"/>
    </row>
    <row r="90" spans="5:6">
      <c r="E90" s="71"/>
      <c r="F90" s="72"/>
    </row>
    <row r="91" spans="5:6">
      <c r="E91" s="71"/>
      <c r="F91" s="72"/>
    </row>
    <row r="92" spans="5:6">
      <c r="E92" s="71"/>
      <c r="F92" s="72"/>
    </row>
    <row r="93" spans="5:6">
      <c r="E93" s="71"/>
      <c r="F93" s="72"/>
    </row>
    <row r="94" spans="5:6">
      <c r="E94" s="71"/>
      <c r="F94" s="72"/>
    </row>
    <row r="95" spans="5:6">
      <c r="E95" s="71"/>
      <c r="F95" s="72"/>
    </row>
    <row r="96" spans="5:6">
      <c r="E96" s="71"/>
      <c r="F96" s="72"/>
    </row>
    <row r="97" spans="5:6">
      <c r="E97" s="71"/>
      <c r="F97" s="72"/>
    </row>
    <row r="98" spans="5:6">
      <c r="E98" s="71"/>
      <c r="F98" s="72"/>
    </row>
    <row r="99" spans="5:6">
      <c r="E99" s="71"/>
      <c r="F99" s="72"/>
    </row>
    <row r="100" spans="5:6">
      <c r="E100" s="71"/>
      <c r="F100" s="72"/>
    </row>
    <row r="101" spans="5:6">
      <c r="E101" s="71"/>
      <c r="F101" s="72"/>
    </row>
    <row r="102" spans="5:6">
      <c r="E102" s="71"/>
      <c r="F102" s="72"/>
    </row>
    <row r="103" spans="5:6">
      <c r="E103" s="71"/>
      <c r="F103" s="72"/>
    </row>
    <row r="104" spans="5:6">
      <c r="E104" s="71"/>
      <c r="F104" s="72"/>
    </row>
    <row r="105" spans="5:6">
      <c r="E105" s="71"/>
      <c r="F105" s="72"/>
    </row>
    <row r="106" spans="5:6">
      <c r="E106" s="71"/>
      <c r="F106" s="72"/>
    </row>
    <row r="107" spans="5:6">
      <c r="E107" s="71"/>
      <c r="F107" s="72"/>
    </row>
    <row r="108" spans="5:6">
      <c r="E108" s="71"/>
      <c r="F108" s="72"/>
    </row>
    <row r="109" spans="5:6">
      <c r="E109" s="71"/>
      <c r="F109" s="72"/>
    </row>
    <row r="110" spans="5:6">
      <c r="E110" s="71"/>
      <c r="F110" s="72"/>
    </row>
    <row r="111" spans="5:6">
      <c r="E111" s="71"/>
      <c r="F111" s="72"/>
    </row>
    <row r="112" spans="5:6">
      <c r="E112" s="71"/>
      <c r="F112" s="72"/>
    </row>
    <row r="113" spans="5:6">
      <c r="E113" s="71"/>
      <c r="F113" s="72"/>
    </row>
    <row r="114" spans="5:6">
      <c r="E114" s="71"/>
      <c r="F114" s="72"/>
    </row>
    <row r="115" spans="5:6">
      <c r="E115" s="71"/>
      <c r="F115" s="72"/>
    </row>
    <row r="116" spans="5:6">
      <c r="E116" s="71"/>
      <c r="F116" s="72"/>
    </row>
    <row r="117" spans="5:6">
      <c r="E117" s="71"/>
      <c r="F117" s="72"/>
    </row>
    <row r="118" spans="5:6">
      <c r="E118" s="71"/>
      <c r="F118" s="72"/>
    </row>
    <row r="119" spans="5:6">
      <c r="E119" s="71"/>
      <c r="F119" s="72"/>
    </row>
    <row r="120" spans="5:6">
      <c r="E120" s="71"/>
      <c r="F120" s="72"/>
    </row>
    <row r="121" spans="5:6">
      <c r="E121" s="71"/>
      <c r="F121" s="72"/>
    </row>
    <row r="122" spans="5:6">
      <c r="E122" s="71"/>
      <c r="F122" s="72"/>
    </row>
    <row r="123" spans="5:6">
      <c r="E123" s="71"/>
      <c r="F123" s="72"/>
    </row>
    <row r="124" spans="5:6">
      <c r="E124" s="71"/>
      <c r="F124" s="72"/>
    </row>
    <row r="125" spans="5:6">
      <c r="E125" s="71"/>
      <c r="F125" s="72"/>
    </row>
    <row r="126" spans="5:6">
      <c r="E126" s="71"/>
      <c r="F126" s="72"/>
    </row>
    <row r="127" spans="5:6">
      <c r="E127" s="71"/>
      <c r="F127" s="72"/>
    </row>
    <row r="128" spans="5:6">
      <c r="E128" s="71"/>
      <c r="F128" s="72"/>
    </row>
    <row r="129" spans="5:6">
      <c r="E129" s="71"/>
      <c r="F129" s="72"/>
    </row>
    <row r="130" spans="5:6">
      <c r="E130" s="71"/>
      <c r="F130" s="72"/>
    </row>
    <row r="131" spans="5:6">
      <c r="E131" s="71"/>
      <c r="F131" s="72"/>
    </row>
    <row r="132" spans="5:6">
      <c r="E132" s="71"/>
      <c r="F132" s="72"/>
    </row>
    <row r="133" spans="5:6">
      <c r="E133" s="71"/>
      <c r="F133" s="72"/>
    </row>
    <row r="134" spans="5:6">
      <c r="E134" s="71"/>
      <c r="F134" s="72"/>
    </row>
    <row r="135" spans="5:6">
      <c r="E135" s="71"/>
      <c r="F135" s="72"/>
    </row>
    <row r="136" spans="5:6">
      <c r="E136" s="71"/>
      <c r="F136" s="72"/>
    </row>
    <row r="137" spans="5:6">
      <c r="E137" s="71"/>
      <c r="F137" s="72"/>
    </row>
    <row r="138" spans="5:6">
      <c r="E138" s="71"/>
      <c r="F138" s="72"/>
    </row>
    <row r="139" spans="5:6">
      <c r="E139" s="71"/>
      <c r="F139" s="72"/>
    </row>
    <row r="140" spans="5:6">
      <c r="E140" s="71"/>
      <c r="F140" s="72"/>
    </row>
    <row r="141" spans="5:6">
      <c r="E141" s="71"/>
      <c r="F141" s="72"/>
    </row>
    <row r="142" spans="5:6">
      <c r="E142" s="71"/>
      <c r="F142" s="72"/>
    </row>
    <row r="143" spans="5:6">
      <c r="E143" s="71"/>
      <c r="F143" s="72"/>
    </row>
    <row r="144" spans="5:6">
      <c r="E144" s="71"/>
      <c r="F144" s="72"/>
    </row>
    <row r="145" spans="5:6">
      <c r="E145" s="71"/>
      <c r="F145" s="72"/>
    </row>
    <row r="146" spans="5:6">
      <c r="E146" s="71"/>
      <c r="F146" s="72"/>
    </row>
    <row r="147" spans="5:6">
      <c r="E147" s="71"/>
      <c r="F147" s="72"/>
    </row>
    <row r="148" spans="5:6">
      <c r="E148" s="71"/>
      <c r="F148" s="72"/>
    </row>
    <row r="149" spans="5:6">
      <c r="E149" s="71"/>
      <c r="F149" s="72"/>
    </row>
    <row r="150" spans="5:6">
      <c r="E150" s="71"/>
      <c r="F150" s="72"/>
    </row>
    <row r="151" spans="5:6">
      <c r="E151" s="71"/>
      <c r="F151" s="72"/>
    </row>
    <row r="152" spans="5:6">
      <c r="E152" s="71"/>
      <c r="F152" s="72"/>
    </row>
    <row r="153" spans="5:6">
      <c r="E153" s="71"/>
      <c r="F153" s="72"/>
    </row>
    <row r="154" spans="5:6">
      <c r="E154" s="71"/>
      <c r="F154" s="72"/>
    </row>
    <row r="155" spans="5:6">
      <c r="E155" s="71"/>
      <c r="F155" s="72"/>
    </row>
    <row r="156" spans="5:6">
      <c r="E156" s="71"/>
      <c r="F156" s="72"/>
    </row>
    <row r="157" spans="5:6">
      <c r="E157" s="71"/>
      <c r="F157" s="72"/>
    </row>
    <row r="158" spans="5:6">
      <c r="E158" s="71"/>
      <c r="F158" s="72"/>
    </row>
    <row r="159" spans="5:6">
      <c r="E159" s="71"/>
      <c r="F159" s="72"/>
    </row>
    <row r="160" spans="5:6">
      <c r="E160" s="71"/>
      <c r="F160" s="72"/>
    </row>
    <row r="161" spans="5:6">
      <c r="E161" s="71"/>
      <c r="F161" s="72"/>
    </row>
    <row r="162" spans="5:6">
      <c r="E162" s="71"/>
      <c r="F162" s="72"/>
    </row>
    <row r="163" spans="5:6">
      <c r="E163" s="71"/>
      <c r="F163" s="72"/>
    </row>
    <row r="164" spans="5:6">
      <c r="E164" s="71"/>
      <c r="F164" s="72"/>
    </row>
    <row r="165" spans="5:6">
      <c r="E165" s="71"/>
      <c r="F165" s="72"/>
    </row>
    <row r="166" spans="5:6">
      <c r="E166" s="71"/>
      <c r="F166" s="72"/>
    </row>
    <row r="167" spans="5:6">
      <c r="E167" s="71"/>
      <c r="F167" s="72"/>
    </row>
    <row r="168" spans="5:6">
      <c r="E168" s="71"/>
      <c r="F168" s="72"/>
    </row>
    <row r="169" spans="5:6">
      <c r="E169" s="71"/>
      <c r="F169" s="72"/>
    </row>
    <row r="170" spans="5:6">
      <c r="E170" s="71"/>
      <c r="F170" s="72"/>
    </row>
    <row r="171" spans="5:6">
      <c r="E171" s="71"/>
      <c r="F171" s="72"/>
    </row>
    <row r="172" spans="5:6">
      <c r="E172" s="71"/>
      <c r="F172" s="72"/>
    </row>
    <row r="173" spans="5:6">
      <c r="E173" s="71"/>
      <c r="F173" s="72"/>
    </row>
    <row r="174" spans="5:6">
      <c r="E174" s="71"/>
      <c r="F174" s="72"/>
    </row>
    <row r="175" spans="5:6">
      <c r="E175" s="71"/>
      <c r="F175" s="72"/>
    </row>
    <row r="176" spans="5:6">
      <c r="E176" s="71"/>
      <c r="F176" s="72"/>
    </row>
    <row r="177" spans="5:6">
      <c r="E177" s="71"/>
      <c r="F177" s="72"/>
    </row>
    <row r="178" spans="5:6">
      <c r="E178" s="71"/>
      <c r="F178" s="72"/>
    </row>
    <row r="179" spans="5:6">
      <c r="E179" s="71"/>
      <c r="F179" s="72"/>
    </row>
    <row r="180" spans="5:6">
      <c r="E180" s="71"/>
      <c r="F180" s="72"/>
    </row>
    <row r="181" spans="5:6">
      <c r="E181" s="71"/>
      <c r="F181" s="72"/>
    </row>
    <row r="182" spans="5:6">
      <c r="E182" s="71"/>
      <c r="F182" s="72"/>
    </row>
    <row r="183" spans="5:6">
      <c r="E183" s="71"/>
      <c r="F183" s="72"/>
    </row>
    <row r="184" spans="5:6">
      <c r="E184" s="71"/>
      <c r="F184" s="72"/>
    </row>
    <row r="185" spans="5:6">
      <c r="E185" s="71"/>
      <c r="F185" s="72"/>
    </row>
    <row r="186" spans="5:6">
      <c r="E186" s="71"/>
      <c r="F186" s="72"/>
    </row>
    <row r="187" spans="5:6">
      <c r="E187" s="71"/>
      <c r="F187" s="72"/>
    </row>
    <row r="188" spans="5:6">
      <c r="E188" s="71"/>
      <c r="F188" s="72"/>
    </row>
    <row r="189" spans="5:6">
      <c r="E189" s="71"/>
      <c r="F189" s="72"/>
    </row>
    <row r="190" spans="5:6">
      <c r="E190" s="71"/>
      <c r="F190" s="72"/>
    </row>
    <row r="191" spans="5:6">
      <c r="E191" s="71"/>
      <c r="F191" s="72"/>
    </row>
    <row r="192" spans="5:6">
      <c r="E192" s="71"/>
      <c r="F192" s="72"/>
    </row>
    <row r="193" spans="5:6">
      <c r="E193" s="71"/>
      <c r="F193" s="72"/>
    </row>
    <row r="194" spans="5:6">
      <c r="E194" s="71"/>
      <c r="F194" s="72"/>
    </row>
    <row r="195" spans="5:6">
      <c r="E195" s="71"/>
      <c r="F195" s="72"/>
    </row>
    <row r="196" spans="5:6">
      <c r="E196" s="71"/>
      <c r="F196" s="72"/>
    </row>
    <row r="197" spans="5:6">
      <c r="E197" s="71"/>
      <c r="F197" s="72"/>
    </row>
    <row r="198" spans="5:6">
      <c r="E198" s="71"/>
      <c r="F198" s="72"/>
    </row>
    <row r="199" spans="5:6">
      <c r="E199" s="71"/>
      <c r="F199" s="72"/>
    </row>
    <row r="200" spans="5:6">
      <c r="E200" s="71"/>
      <c r="F200" s="72"/>
    </row>
    <row r="201" spans="5:6">
      <c r="E201" s="71"/>
      <c r="F201" s="72"/>
    </row>
    <row r="202" spans="5:6">
      <c r="E202" s="71"/>
      <c r="F202" s="72"/>
    </row>
    <row r="203" spans="5:6">
      <c r="E203" s="71"/>
      <c r="F203" s="72"/>
    </row>
    <row r="204" spans="5:6">
      <c r="E204" s="71"/>
      <c r="F204" s="72"/>
    </row>
    <row r="205" spans="5:6">
      <c r="E205" s="71"/>
      <c r="F205" s="72"/>
    </row>
    <row r="206" spans="5:6">
      <c r="E206" s="71"/>
      <c r="F206" s="72"/>
    </row>
    <row r="207" spans="5:6">
      <c r="E207" s="71"/>
      <c r="F207" s="72"/>
    </row>
    <row r="208" spans="5:6">
      <c r="E208" s="71"/>
      <c r="F208" s="72"/>
    </row>
    <row r="209" spans="5:6">
      <c r="E209" s="71"/>
      <c r="F209" s="72"/>
    </row>
    <row r="210" spans="5:6">
      <c r="E210" s="71"/>
      <c r="F210" s="72"/>
    </row>
    <row r="211" spans="5:6">
      <c r="E211" s="71"/>
      <c r="F211" s="72"/>
    </row>
    <row r="212" spans="5:6">
      <c r="E212" s="71"/>
      <c r="F212" s="72"/>
    </row>
    <row r="213" spans="5:6">
      <c r="E213" s="71"/>
      <c r="F213" s="72"/>
    </row>
    <row r="214" spans="5:6">
      <c r="E214" s="71"/>
      <c r="F214" s="72"/>
    </row>
    <row r="215" spans="5:6">
      <c r="E215" s="71"/>
      <c r="F215" s="72"/>
    </row>
    <row r="216" spans="5:6">
      <c r="E216" s="71"/>
      <c r="F216" s="72"/>
    </row>
    <row r="217" spans="5:6">
      <c r="E217" s="71"/>
      <c r="F217" s="72"/>
    </row>
    <row r="218" spans="5:6">
      <c r="E218" s="71"/>
      <c r="F218" s="72"/>
    </row>
    <row r="219" spans="5:6">
      <c r="E219" s="71"/>
      <c r="F219" s="72"/>
    </row>
    <row r="220" spans="5:6">
      <c r="E220" s="71"/>
      <c r="F220" s="72"/>
    </row>
  </sheetData>
  <sheetProtection algorithmName="SHA-512" hashValue="n2cOqlytUBPsk4cVgbRhYnAuz0yLXCjE2ESrCCKZug1Qun6r1yISGZ1FnOoPNINfQCeJfvueqD+CGc20FWocXQ==" saltValue="Syu3AU9wsbUW4FJiBNURhA==" spinCount="100000" sheet="1" objects="1" scenarios="1"/>
  <mergeCells count="7">
    <mergeCell ref="C18:E19"/>
    <mergeCell ref="C1:D1"/>
    <mergeCell ref="B8:F8"/>
    <mergeCell ref="C10:D10"/>
    <mergeCell ref="C11:D11"/>
    <mergeCell ref="C13:D13"/>
    <mergeCell ref="C15:E17"/>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1E60C1-A211-4AB4-AC2E-292CCCE99DC2}">
  <sheetPr>
    <pageSetUpPr fitToPage="1"/>
  </sheetPr>
  <dimension ref="A1:CU56"/>
  <sheetViews>
    <sheetView showGridLines="0" zoomScale="80" zoomScaleNormal="80" workbookViewId="0">
      <selection activeCell="G9" sqref="G9"/>
    </sheetView>
  </sheetViews>
  <sheetFormatPr baseColWidth="10" defaultColWidth="11.42578125" defaultRowHeight="15" customHeight="1" zeroHeight="1" outlineLevelCol="1"/>
  <cols>
    <col min="1" max="1" width="5.5703125" style="80" customWidth="1"/>
    <col min="2" max="2" width="38.7109375" style="80" hidden="1" customWidth="1" outlineLevel="1"/>
    <col min="3" max="3" width="16" style="80" hidden="1" customWidth="1" outlineLevel="1"/>
    <col min="4" max="4" width="38.7109375" style="80" hidden="1" customWidth="1" outlineLevel="1"/>
    <col min="5" max="5" width="19.85546875" style="81" hidden="1" customWidth="1" outlineLevel="1"/>
    <col min="6" max="6" width="40.140625" style="82" customWidth="1" collapsed="1"/>
    <col min="7" max="7" width="17.140625" style="81" customWidth="1"/>
    <col min="8" max="8" width="13.7109375" style="81" bestFit="1" customWidth="1"/>
    <col min="9" max="9" width="18.140625" style="81" customWidth="1"/>
    <col min="10" max="10" width="18.5703125" style="81" bestFit="1" customWidth="1"/>
    <col min="11" max="11" width="24.7109375" style="81" customWidth="1"/>
    <col min="12" max="12" width="19.42578125" style="81" customWidth="1"/>
    <col min="13" max="13" width="19.7109375" style="83" customWidth="1"/>
    <col min="14" max="14" width="12.140625" style="80" hidden="1" customWidth="1" outlineLevel="1"/>
    <col min="15" max="15" width="11" style="80" hidden="1" customWidth="1" outlineLevel="1"/>
    <col min="16" max="16" width="19.7109375" style="80" hidden="1" customWidth="1" outlineLevel="1"/>
    <col min="17" max="17" width="9.85546875" style="80" hidden="1" customWidth="1" outlineLevel="1"/>
    <col min="18" max="18" width="19.7109375" style="80" customWidth="1" collapsed="1"/>
    <col min="19" max="19" width="19.7109375" style="80" customWidth="1"/>
    <col min="20" max="88" width="11.42578125" style="80" customWidth="1"/>
    <col min="89" max="90" width="11.42578125" style="80"/>
    <col min="91" max="91" width="0" style="80" hidden="1" customWidth="1" outlineLevel="1"/>
    <col min="92" max="92" width="0" style="80" hidden="1" customWidth="1" outlineLevel="1" collapsed="1"/>
    <col min="93" max="93" width="0" style="80" hidden="1" customWidth="1" outlineLevel="1"/>
    <col min="94" max="94" width="0" style="80" hidden="1" customWidth="1" outlineLevel="1" collapsed="1"/>
    <col min="95" max="95" width="0" style="80" hidden="1" customWidth="1" outlineLevel="1"/>
    <col min="96" max="96" width="0" style="80" hidden="1" customWidth="1" outlineLevel="1" collapsed="1"/>
    <col min="97" max="97" width="0" style="80" hidden="1" customWidth="1" outlineLevel="1"/>
    <col min="98" max="98" width="0" style="80" hidden="1" customWidth="1" outlineLevel="1" collapsed="1"/>
    <col min="99" max="99" width="11.42578125" style="80" outlineLevel="1" collapsed="1"/>
    <col min="100" max="16384" width="11.42578125" style="80" outlineLevel="1"/>
  </cols>
  <sheetData>
    <row r="1" spans="2:18" ht="15" customHeight="1"/>
    <row r="2" spans="2:18">
      <c r="E2" s="84"/>
      <c r="F2" s="85"/>
      <c r="G2" s="84"/>
      <c r="H2" s="84"/>
      <c r="I2" s="84"/>
      <c r="J2" s="84"/>
      <c r="K2" s="84"/>
      <c r="L2" s="84"/>
      <c r="M2" s="86"/>
      <c r="N2" s="87"/>
      <c r="O2" s="87"/>
      <c r="P2" s="87"/>
      <c r="Q2" s="87"/>
      <c r="R2" s="87"/>
    </row>
    <row r="3" spans="2:18">
      <c r="E3" s="84"/>
      <c r="F3" s="85"/>
      <c r="G3" s="84"/>
      <c r="H3" s="84"/>
      <c r="I3" s="84"/>
      <c r="J3" s="84"/>
      <c r="K3" s="84"/>
      <c r="L3" s="84"/>
      <c r="M3" s="86"/>
      <c r="N3" s="87"/>
      <c r="O3" s="87"/>
      <c r="P3" s="87"/>
      <c r="Q3" s="87"/>
      <c r="R3" s="87"/>
    </row>
    <row r="4" spans="2:18">
      <c r="E4" s="84"/>
      <c r="F4" s="85"/>
      <c r="G4" s="84"/>
      <c r="H4" s="84"/>
      <c r="I4" s="84"/>
      <c r="J4" s="84"/>
      <c r="K4" s="84"/>
      <c r="L4" s="84"/>
      <c r="M4" s="86"/>
      <c r="N4" s="87"/>
      <c r="O4" s="87"/>
      <c r="P4" s="87"/>
      <c r="Q4" s="87"/>
      <c r="R4" s="87"/>
    </row>
    <row r="5" spans="2:18">
      <c r="E5" s="84"/>
      <c r="F5" s="85"/>
      <c r="G5" s="84"/>
      <c r="H5" s="84"/>
      <c r="I5" s="84"/>
      <c r="J5" s="84"/>
      <c r="K5" s="84"/>
      <c r="L5" s="84"/>
      <c r="M5" s="86"/>
      <c r="N5" s="87"/>
      <c r="O5" s="87"/>
      <c r="P5" s="87"/>
      <c r="Q5" s="87"/>
      <c r="R5" s="87"/>
    </row>
    <row r="6" spans="2:18">
      <c r="E6" s="84"/>
      <c r="F6" s="62" t="s">
        <v>39</v>
      </c>
      <c r="G6" s="84"/>
      <c r="H6" s="84"/>
      <c r="I6" s="84"/>
      <c r="J6" s="84"/>
      <c r="K6" s="84"/>
      <c r="L6" s="84"/>
      <c r="M6" s="86"/>
      <c r="N6" s="87"/>
      <c r="O6" s="87"/>
      <c r="P6" s="87"/>
      <c r="Q6" s="87"/>
      <c r="R6" s="87"/>
    </row>
    <row r="7" spans="2:18">
      <c r="E7" s="84"/>
      <c r="F7" s="62" t="s">
        <v>38</v>
      </c>
      <c r="G7" s="84"/>
      <c r="H7" s="84"/>
      <c r="I7" s="84"/>
      <c r="J7" s="84"/>
      <c r="K7" s="84"/>
      <c r="L7" s="84"/>
      <c r="M7" s="86"/>
      <c r="N7" s="87"/>
      <c r="O7" s="87"/>
      <c r="P7" s="87"/>
      <c r="Q7" s="87"/>
      <c r="R7" s="87"/>
    </row>
    <row r="8" spans="2:18">
      <c r="E8" s="84"/>
      <c r="F8" s="85"/>
      <c r="G8" s="84"/>
      <c r="H8" s="84"/>
      <c r="I8" s="84"/>
      <c r="J8" s="84"/>
      <c r="K8" s="84"/>
      <c r="L8" s="84"/>
      <c r="M8" s="86"/>
      <c r="N8" s="87"/>
      <c r="O8" s="87"/>
      <c r="P8" s="87"/>
      <c r="Q8" s="87"/>
      <c r="R8" s="87"/>
    </row>
    <row r="9" spans="2:18">
      <c r="E9" s="84"/>
      <c r="F9" s="88" t="s">
        <v>0</v>
      </c>
      <c r="G9" s="89">
        <v>100</v>
      </c>
      <c r="H9" s="84"/>
      <c r="I9" s="84"/>
      <c r="J9" s="142" t="s">
        <v>1</v>
      </c>
      <c r="K9" s="142"/>
      <c r="L9" s="9">
        <f>+XIRR(L15:L25,F15:F25)</f>
        <v>8.9402130246162434E-2</v>
      </c>
      <c r="M9" s="10"/>
      <c r="N9" s="87"/>
      <c r="O9" s="87"/>
      <c r="P9" s="87"/>
      <c r="Q9" s="87"/>
      <c r="R9" s="87"/>
    </row>
    <row r="10" spans="2:18">
      <c r="E10" s="84"/>
      <c r="F10" s="88" t="s">
        <v>2</v>
      </c>
      <c r="G10" s="11">
        <v>45860</v>
      </c>
      <c r="H10" s="84"/>
      <c r="I10" s="84"/>
      <c r="J10" s="142" t="s">
        <v>35</v>
      </c>
      <c r="K10" s="142"/>
      <c r="L10" s="9">
        <f>+NOMINAL(L9,2)</f>
        <v>8.748856786921122E-2</v>
      </c>
      <c r="M10" s="90"/>
      <c r="N10" s="87"/>
      <c r="O10" s="87"/>
      <c r="P10" s="87"/>
      <c r="Q10" s="87"/>
      <c r="R10" s="87"/>
    </row>
    <row r="11" spans="2:18">
      <c r="E11" s="84"/>
      <c r="F11" s="88" t="s">
        <v>36</v>
      </c>
      <c r="G11" s="91">
        <v>8.7499999999999994E-2</v>
      </c>
      <c r="H11" s="84"/>
      <c r="I11" s="84"/>
      <c r="J11" s="142" t="s">
        <v>4</v>
      </c>
      <c r="K11" s="142"/>
      <c r="L11" s="92">
        <f>+SUM(Q16:Q25)/(365/12)</f>
        <v>49.888741314109339</v>
      </c>
      <c r="M11" s="90"/>
      <c r="N11" s="87"/>
      <c r="O11" s="87"/>
      <c r="P11" s="87"/>
      <c r="Q11" s="87"/>
      <c r="R11" s="87"/>
    </row>
    <row r="12" spans="2:18">
      <c r="E12" s="84"/>
      <c r="F12" s="88" t="s">
        <v>5</v>
      </c>
      <c r="G12" s="9">
        <f>+N26/G15</f>
        <v>1.0000000031690257</v>
      </c>
      <c r="I12" s="93"/>
      <c r="J12" s="133" t="s">
        <v>19</v>
      </c>
      <c r="K12" s="133"/>
      <c r="L12" s="13">
        <f>+SUM(Q16:Q25)/(365)</f>
        <v>4.1573951095091113</v>
      </c>
      <c r="M12" s="94"/>
      <c r="N12" s="95"/>
      <c r="O12" s="87"/>
      <c r="P12" s="87"/>
      <c r="Q12" s="87"/>
      <c r="R12" s="87"/>
    </row>
    <row r="13" spans="2:18" ht="15.75" thickBot="1">
      <c r="E13" s="84"/>
      <c r="F13" s="85"/>
      <c r="G13" s="84"/>
      <c r="H13" s="84"/>
      <c r="I13" s="84"/>
      <c r="J13" s="84"/>
      <c r="K13" s="84"/>
      <c r="L13" s="84"/>
      <c r="M13" s="96"/>
      <c r="N13" s="95"/>
      <c r="O13" s="87"/>
      <c r="P13" s="87"/>
      <c r="Q13" s="87"/>
      <c r="R13" s="87"/>
    </row>
    <row r="14" spans="2:18" s="103" customFormat="1" ht="28.5" customHeight="1" thickBot="1">
      <c r="B14" s="97"/>
      <c r="C14" s="97" t="s">
        <v>6</v>
      </c>
      <c r="D14" s="97"/>
      <c r="E14" s="98"/>
      <c r="F14" s="21" t="s">
        <v>7</v>
      </c>
      <c r="G14" s="54" t="s">
        <v>8</v>
      </c>
      <c r="H14" s="54" t="s">
        <v>9</v>
      </c>
      <c r="I14" s="54" t="s">
        <v>10</v>
      </c>
      <c r="J14" s="54" t="s">
        <v>11</v>
      </c>
      <c r="K14" s="54" t="s">
        <v>12</v>
      </c>
      <c r="L14" s="55" t="s">
        <v>13</v>
      </c>
      <c r="M14" s="99"/>
      <c r="N14" s="100" t="s">
        <v>14</v>
      </c>
      <c r="O14" s="100" t="s">
        <v>15</v>
      </c>
      <c r="P14" s="101"/>
      <c r="Q14" s="100" t="s">
        <v>16</v>
      </c>
      <c r="R14" s="102"/>
    </row>
    <row r="15" spans="2:18">
      <c r="B15" s="104">
        <f>+D15</f>
        <v>45860</v>
      </c>
      <c r="C15" s="105">
        <f>+$G$11</f>
        <v>8.7499999999999994E-2</v>
      </c>
      <c r="D15" s="104">
        <f>+G10</f>
        <v>45860</v>
      </c>
      <c r="E15" s="106"/>
      <c r="F15" s="35">
        <f>+G10</f>
        <v>45860</v>
      </c>
      <c r="G15" s="107">
        <f>+G9</f>
        <v>100</v>
      </c>
      <c r="H15" s="108"/>
      <c r="I15" s="109"/>
      <c r="J15" s="109"/>
      <c r="K15" s="107">
        <f>+G15-J15</f>
        <v>100</v>
      </c>
      <c r="L15" s="110">
        <f>-G15</f>
        <v>-100</v>
      </c>
      <c r="M15" s="111"/>
      <c r="N15" s="112"/>
      <c r="O15" s="112"/>
      <c r="P15" s="113"/>
      <c r="Q15" s="113"/>
      <c r="R15" s="87"/>
    </row>
    <row r="16" spans="2:18">
      <c r="B16" s="104">
        <f>EDATE(B15,6)</f>
        <v>46044</v>
      </c>
      <c r="C16" s="105">
        <f t="shared" ref="C16:C25" si="0">+$G$11</f>
        <v>8.7499999999999994E-2</v>
      </c>
      <c r="D16" s="104">
        <f>+B16</f>
        <v>46044</v>
      </c>
      <c r="E16" s="106"/>
      <c r="F16" s="35">
        <f>+D16</f>
        <v>46044</v>
      </c>
      <c r="G16" s="107">
        <f>K15</f>
        <v>100</v>
      </c>
      <c r="H16" s="114">
        <f t="shared" ref="H16:H25" si="1">+B16-B15</f>
        <v>184</v>
      </c>
      <c r="I16" s="109">
        <f>+G16*($G$11)*(H16)/365</f>
        <v>4.4109589041095889</v>
      </c>
      <c r="J16" s="109"/>
      <c r="K16" s="107">
        <f t="shared" ref="K16:K24" si="2">+G16-J16</f>
        <v>100</v>
      </c>
      <c r="L16" s="110">
        <f>+I16+J16</f>
        <v>4.4109589041095889</v>
      </c>
      <c r="M16" s="111"/>
      <c r="N16" s="37">
        <f>+L16/(1+$L$9)^((O16)/365)</f>
        <v>4.2246046544843292</v>
      </c>
      <c r="O16" s="115">
        <f>+F16-$F$15</f>
        <v>184</v>
      </c>
      <c r="P16" s="113"/>
      <c r="Q16" s="116">
        <f t="shared" ref="Q16:Q23" si="3">+(N16/$N$26)*O16</f>
        <v>7.7732725396174658</v>
      </c>
      <c r="R16" s="87"/>
    </row>
    <row r="17" spans="2:18">
      <c r="B17" s="104">
        <f t="shared" ref="B17:B24" si="4">EDATE(B16,6)</f>
        <v>46225</v>
      </c>
      <c r="C17" s="105">
        <f t="shared" si="0"/>
        <v>8.7499999999999994E-2</v>
      </c>
      <c r="D17" s="104">
        <f t="shared" ref="D17:D24" si="5">+B17</f>
        <v>46225</v>
      </c>
      <c r="E17" s="106"/>
      <c r="F17" s="35">
        <f t="shared" ref="F17:F23" si="6">+D17</f>
        <v>46225</v>
      </c>
      <c r="G17" s="107">
        <f>K16</f>
        <v>100</v>
      </c>
      <c r="H17" s="114">
        <f t="shared" si="1"/>
        <v>181</v>
      </c>
      <c r="I17" s="109">
        <f t="shared" ref="I17:I19" si="7">+G17*($G$11)*(H17)/365</f>
        <v>4.3390410958904111</v>
      </c>
      <c r="J17" s="109"/>
      <c r="K17" s="107">
        <f t="shared" si="2"/>
        <v>100</v>
      </c>
      <c r="L17" s="110">
        <f t="shared" ref="L17:L25" si="8">+I17+J17</f>
        <v>4.3390410958904111</v>
      </c>
      <c r="M17" s="111"/>
      <c r="N17" s="37">
        <f t="shared" ref="N17:N25" si="9">+L17/(1+$L$9)^((O17)/365)</f>
        <v>3.9829563165164332</v>
      </c>
      <c r="O17" s="115">
        <f t="shared" ref="O17:O24" si="10">+F17-$F$15</f>
        <v>365</v>
      </c>
      <c r="P17" s="113"/>
      <c r="Q17" s="116">
        <f t="shared" si="3"/>
        <v>14.53779050921435</v>
      </c>
      <c r="R17" s="87"/>
    </row>
    <row r="18" spans="2:18">
      <c r="B18" s="104">
        <f t="shared" si="4"/>
        <v>46409</v>
      </c>
      <c r="C18" s="105">
        <f t="shared" si="0"/>
        <v>8.7499999999999994E-2</v>
      </c>
      <c r="D18" s="104">
        <f t="shared" si="5"/>
        <v>46409</v>
      </c>
      <c r="E18" s="106"/>
      <c r="F18" s="35">
        <f t="shared" si="6"/>
        <v>46409</v>
      </c>
      <c r="G18" s="107">
        <f t="shared" ref="G18:G25" si="11">K17</f>
        <v>100</v>
      </c>
      <c r="H18" s="114">
        <f t="shared" si="1"/>
        <v>184</v>
      </c>
      <c r="I18" s="109">
        <f t="shared" si="7"/>
        <v>4.4109589041095889</v>
      </c>
      <c r="J18" s="109"/>
      <c r="K18" s="107">
        <f t="shared" si="2"/>
        <v>100</v>
      </c>
      <c r="L18" s="110">
        <f t="shared" si="8"/>
        <v>4.4109589041095889</v>
      </c>
      <c r="M18" s="111"/>
      <c r="N18" s="37">
        <f t="shared" si="9"/>
        <v>3.8779111378547908</v>
      </c>
      <c r="O18" s="115">
        <f t="shared" si="10"/>
        <v>549</v>
      </c>
      <c r="P18" s="113"/>
      <c r="Q18" s="116">
        <f t="shared" si="3"/>
        <v>21.28973207935509</v>
      </c>
      <c r="R18" s="87"/>
    </row>
    <row r="19" spans="2:18">
      <c r="B19" s="104">
        <f t="shared" si="4"/>
        <v>46590</v>
      </c>
      <c r="C19" s="105">
        <f t="shared" si="0"/>
        <v>8.7499999999999994E-2</v>
      </c>
      <c r="D19" s="104">
        <f t="shared" si="5"/>
        <v>46590</v>
      </c>
      <c r="E19" s="106"/>
      <c r="F19" s="35">
        <f t="shared" si="6"/>
        <v>46590</v>
      </c>
      <c r="G19" s="107">
        <f t="shared" si="11"/>
        <v>100</v>
      </c>
      <c r="H19" s="114">
        <f t="shared" si="1"/>
        <v>181</v>
      </c>
      <c r="I19" s="109">
        <f t="shared" si="7"/>
        <v>4.3390410958904111</v>
      </c>
      <c r="J19" s="109"/>
      <c r="K19" s="107">
        <f t="shared" si="2"/>
        <v>100</v>
      </c>
      <c r="L19" s="110">
        <f t="shared" si="8"/>
        <v>4.3390410958904111</v>
      </c>
      <c r="M19" s="111"/>
      <c r="N19" s="37">
        <f t="shared" si="9"/>
        <v>3.6560937471422426</v>
      </c>
      <c r="O19" s="115">
        <f t="shared" si="10"/>
        <v>730</v>
      </c>
      <c r="P19" s="113"/>
      <c r="Q19" s="116">
        <f t="shared" si="3"/>
        <v>26.689484269558708</v>
      </c>
      <c r="R19" s="87"/>
    </row>
    <row r="20" spans="2:18">
      <c r="B20" s="104">
        <f t="shared" si="4"/>
        <v>46774</v>
      </c>
      <c r="C20" s="105">
        <f t="shared" si="0"/>
        <v>8.7499999999999994E-2</v>
      </c>
      <c r="D20" s="104">
        <f>+B20+2</f>
        <v>46776</v>
      </c>
      <c r="E20" s="106"/>
      <c r="F20" s="35">
        <f>+D20</f>
        <v>46776</v>
      </c>
      <c r="G20" s="107">
        <f t="shared" si="11"/>
        <v>100</v>
      </c>
      <c r="H20" s="114">
        <f t="shared" si="1"/>
        <v>184</v>
      </c>
      <c r="I20" s="109">
        <f t="shared" ref="I20:I25" si="12">+G20*($G$11)*(H20)/365</f>
        <v>4.4109589041095889</v>
      </c>
      <c r="J20" s="109"/>
      <c r="K20" s="107">
        <f t="shared" si="2"/>
        <v>100</v>
      </c>
      <c r="L20" s="110">
        <f t="shared" si="8"/>
        <v>4.4109589041095889</v>
      </c>
      <c r="M20" s="111"/>
      <c r="N20" s="37">
        <f t="shared" si="9"/>
        <v>3.5579993284807823</v>
      </c>
      <c r="O20" s="115">
        <f t="shared" si="10"/>
        <v>916</v>
      </c>
      <c r="P20" s="113"/>
      <c r="Q20" s="116">
        <f t="shared" si="3"/>
        <v>32.591273745601384</v>
      </c>
      <c r="R20" s="87"/>
    </row>
    <row r="21" spans="2:18">
      <c r="B21" s="104">
        <f t="shared" si="4"/>
        <v>46956</v>
      </c>
      <c r="C21" s="105">
        <f t="shared" si="0"/>
        <v>8.7499999999999994E-2</v>
      </c>
      <c r="D21" s="104">
        <f>+B21+2</f>
        <v>46958</v>
      </c>
      <c r="E21" s="106"/>
      <c r="F21" s="35">
        <f t="shared" si="6"/>
        <v>46958</v>
      </c>
      <c r="G21" s="107">
        <f t="shared" si="11"/>
        <v>100</v>
      </c>
      <c r="H21" s="114">
        <f t="shared" si="1"/>
        <v>182</v>
      </c>
      <c r="I21" s="109">
        <f t="shared" si="12"/>
        <v>4.3630136986301373</v>
      </c>
      <c r="J21" s="109"/>
      <c r="K21" s="107">
        <f t="shared" si="2"/>
        <v>100</v>
      </c>
      <c r="L21" s="110">
        <f t="shared" si="8"/>
        <v>4.3630136986301373</v>
      </c>
      <c r="M21" s="111"/>
      <c r="N21" s="37">
        <f t="shared" si="9"/>
        <v>3.3722227926867272</v>
      </c>
      <c r="O21" s="115">
        <f t="shared" si="10"/>
        <v>1098</v>
      </c>
      <c r="P21" s="113"/>
      <c r="Q21" s="116">
        <f t="shared" si="3"/>
        <v>37.027006146360733</v>
      </c>
      <c r="R21" s="87"/>
    </row>
    <row r="22" spans="2:18">
      <c r="B22" s="104">
        <f t="shared" si="4"/>
        <v>47140</v>
      </c>
      <c r="C22" s="105">
        <f t="shared" si="0"/>
        <v>8.7499999999999994E-2</v>
      </c>
      <c r="D22" s="104">
        <f t="shared" si="5"/>
        <v>47140</v>
      </c>
      <c r="E22" s="106"/>
      <c r="F22" s="35">
        <f t="shared" si="6"/>
        <v>47140</v>
      </c>
      <c r="G22" s="107">
        <f t="shared" si="11"/>
        <v>100</v>
      </c>
      <c r="H22" s="114">
        <f t="shared" si="1"/>
        <v>184</v>
      </c>
      <c r="I22" s="109">
        <f t="shared" si="12"/>
        <v>4.4109589041095889</v>
      </c>
      <c r="J22" s="109"/>
      <c r="K22" s="107">
        <f t="shared" si="2"/>
        <v>100</v>
      </c>
      <c r="L22" s="110">
        <f t="shared" si="8"/>
        <v>4.4109589041095889</v>
      </c>
      <c r="M22" s="111"/>
      <c r="N22" s="37">
        <f t="shared" si="9"/>
        <v>3.2667772851164285</v>
      </c>
      <c r="O22" s="115">
        <f t="shared" si="10"/>
        <v>1280</v>
      </c>
      <c r="P22" s="113"/>
      <c r="Q22" s="116">
        <f t="shared" si="3"/>
        <v>41.81474911697827</v>
      </c>
      <c r="R22" s="87"/>
    </row>
    <row r="23" spans="2:18">
      <c r="B23" s="104">
        <f t="shared" si="4"/>
        <v>47321</v>
      </c>
      <c r="C23" s="105">
        <f t="shared" si="0"/>
        <v>8.7499999999999994E-2</v>
      </c>
      <c r="D23" s="104">
        <f>+B23+1</f>
        <v>47322</v>
      </c>
      <c r="E23" s="106"/>
      <c r="F23" s="35">
        <f t="shared" si="6"/>
        <v>47322</v>
      </c>
      <c r="G23" s="107">
        <f t="shared" si="11"/>
        <v>100</v>
      </c>
      <c r="H23" s="114">
        <f t="shared" si="1"/>
        <v>181</v>
      </c>
      <c r="I23" s="109">
        <f t="shared" si="12"/>
        <v>4.3390410958904111</v>
      </c>
      <c r="J23" s="109"/>
      <c r="K23" s="107">
        <f t="shared" si="2"/>
        <v>100</v>
      </c>
      <c r="L23" s="110">
        <f t="shared" si="8"/>
        <v>4.3390410958904111</v>
      </c>
      <c r="M23" s="111"/>
      <c r="N23" s="37">
        <f t="shared" si="9"/>
        <v>3.079194424355606</v>
      </c>
      <c r="O23" s="115">
        <f t="shared" si="10"/>
        <v>1462</v>
      </c>
      <c r="P23" s="113"/>
      <c r="Q23" s="116">
        <f t="shared" si="3"/>
        <v>45.017822341416327</v>
      </c>
      <c r="R23" s="87"/>
    </row>
    <row r="24" spans="2:18">
      <c r="B24" s="104">
        <f t="shared" si="4"/>
        <v>47505</v>
      </c>
      <c r="C24" s="105">
        <f t="shared" si="0"/>
        <v>8.7499999999999994E-2</v>
      </c>
      <c r="D24" s="104">
        <f t="shared" si="5"/>
        <v>47505</v>
      </c>
      <c r="E24" s="106"/>
      <c r="F24" s="35">
        <f>+D24</f>
        <v>47505</v>
      </c>
      <c r="G24" s="107">
        <f t="shared" si="11"/>
        <v>100</v>
      </c>
      <c r="H24" s="114">
        <f t="shared" si="1"/>
        <v>184</v>
      </c>
      <c r="I24" s="109">
        <f t="shared" si="12"/>
        <v>4.4109589041095889</v>
      </c>
      <c r="J24" s="109"/>
      <c r="K24" s="107">
        <f t="shared" si="2"/>
        <v>100</v>
      </c>
      <c r="L24" s="110">
        <f t="shared" si="8"/>
        <v>4.4109589041095889</v>
      </c>
      <c r="M24" s="111"/>
      <c r="N24" s="37">
        <f t="shared" si="9"/>
        <v>2.9986881743826443</v>
      </c>
      <c r="O24" s="115">
        <f t="shared" si="10"/>
        <v>1645</v>
      </c>
      <c r="P24" s="113"/>
      <c r="Q24" s="116">
        <f>+(N24/$N$26)*O24</f>
        <v>49.328420312271469</v>
      </c>
      <c r="R24" s="87"/>
    </row>
    <row r="25" spans="2:18" ht="15.75" thickBot="1">
      <c r="B25" s="104">
        <f t="shared" ref="B25" si="13">EDATE(B24,6)</f>
        <v>47686</v>
      </c>
      <c r="C25" s="105">
        <f t="shared" si="0"/>
        <v>8.7499999999999994E-2</v>
      </c>
      <c r="D25" s="104">
        <f t="shared" ref="D25" si="14">+B25</f>
        <v>47686</v>
      </c>
      <c r="E25" s="106"/>
      <c r="F25" s="35">
        <f>+D25</f>
        <v>47686</v>
      </c>
      <c r="G25" s="107">
        <f t="shared" si="11"/>
        <v>100</v>
      </c>
      <c r="H25" s="114">
        <f t="shared" si="1"/>
        <v>181</v>
      </c>
      <c r="I25" s="109">
        <f t="shared" si="12"/>
        <v>4.3390410958904111</v>
      </c>
      <c r="J25" s="107">
        <f>$G$9*1</f>
        <v>100</v>
      </c>
      <c r="K25" s="107">
        <f>+G25-J25</f>
        <v>0</v>
      </c>
      <c r="L25" s="110">
        <f t="shared" si="8"/>
        <v>104.33904109589041</v>
      </c>
      <c r="M25" s="111"/>
      <c r="N25" s="37">
        <f t="shared" si="9"/>
        <v>67.983552455882588</v>
      </c>
      <c r="O25" s="115">
        <f>+F25-$F$15</f>
        <v>1826</v>
      </c>
      <c r="P25" s="113"/>
      <c r="Q25" s="116">
        <f>+(N25/$N$26)*O25</f>
        <v>1241.3796639104519</v>
      </c>
      <c r="R25" s="87"/>
    </row>
    <row r="26" spans="2:18" ht="15.75" thickBot="1">
      <c r="B26" s="118"/>
      <c r="C26" s="117"/>
      <c r="D26" s="118"/>
      <c r="E26" s="84"/>
      <c r="F26" s="129" t="s">
        <v>17</v>
      </c>
      <c r="G26" s="130"/>
      <c r="H26" s="130"/>
      <c r="I26" s="119">
        <f>SUM(I16:I25)</f>
        <v>43.773972602739725</v>
      </c>
      <c r="J26" s="120">
        <f>SUM(J16:J25)</f>
        <v>100</v>
      </c>
      <c r="K26" s="119"/>
      <c r="L26" s="121">
        <f>SUM(L15:L25)</f>
        <v>43.773972602739732</v>
      </c>
      <c r="M26" s="122"/>
      <c r="N26" s="123">
        <f>SUM(N16:N25)</f>
        <v>100.00000031690257</v>
      </c>
      <c r="O26" s="113"/>
      <c r="P26" s="113"/>
      <c r="Q26" s="113"/>
      <c r="R26" s="87"/>
    </row>
    <row r="27" spans="2:18">
      <c r="E27" s="84"/>
      <c r="F27" s="85"/>
      <c r="G27" s="84"/>
      <c r="H27" s="84"/>
      <c r="I27" s="84"/>
      <c r="J27" s="84"/>
      <c r="K27" s="84"/>
      <c r="L27" s="84"/>
      <c r="M27" s="86"/>
      <c r="N27" s="87"/>
      <c r="O27" s="87"/>
      <c r="P27" s="87"/>
      <c r="Q27" s="87"/>
      <c r="R27" s="87"/>
    </row>
    <row r="28" spans="2:18">
      <c r="E28" s="84"/>
      <c r="F28" s="84"/>
      <c r="G28" s="84"/>
      <c r="H28" s="84"/>
      <c r="I28" s="84"/>
      <c r="J28" s="84"/>
      <c r="K28" s="84"/>
      <c r="L28" s="84"/>
      <c r="M28" s="86"/>
      <c r="N28" s="87"/>
      <c r="O28" s="87"/>
      <c r="P28" s="87"/>
      <c r="Q28" s="87"/>
      <c r="R28" s="87"/>
    </row>
    <row r="29" spans="2:18" s="113" customFormat="1" ht="26.25" customHeight="1">
      <c r="E29" s="124"/>
      <c r="F29" s="141" t="s">
        <v>37</v>
      </c>
      <c r="G29" s="141"/>
      <c r="H29" s="141"/>
      <c r="I29" s="141"/>
      <c r="J29" s="141"/>
      <c r="K29" s="141"/>
      <c r="L29" s="141"/>
    </row>
    <row r="30" spans="2:18" s="113" customFormat="1" ht="26.25" customHeight="1">
      <c r="E30" s="124"/>
      <c r="F30" s="141"/>
      <c r="G30" s="141"/>
      <c r="H30" s="141"/>
      <c r="I30" s="141"/>
      <c r="J30" s="141"/>
      <c r="K30" s="141"/>
      <c r="L30" s="141"/>
    </row>
    <row r="31" spans="2:18">
      <c r="E31" s="84"/>
      <c r="F31" s="85"/>
      <c r="G31" s="84"/>
      <c r="H31" s="84"/>
      <c r="I31" s="84"/>
      <c r="J31" s="84"/>
      <c r="K31" s="84"/>
      <c r="L31" s="84"/>
      <c r="M31" s="86"/>
      <c r="N31" s="87"/>
      <c r="O31" s="87"/>
      <c r="P31" s="87"/>
      <c r="Q31" s="87"/>
      <c r="R31" s="87"/>
    </row>
    <row r="32" spans="2:18">
      <c r="E32" s="84"/>
      <c r="F32" s="85"/>
      <c r="G32" s="84"/>
      <c r="H32" s="84"/>
      <c r="I32" s="84"/>
      <c r="J32" s="84"/>
      <c r="K32" s="84"/>
      <c r="L32" s="84"/>
      <c r="M32" s="86"/>
      <c r="N32" s="87"/>
      <c r="O32" s="87"/>
      <c r="P32" s="87"/>
      <c r="Q32" s="87"/>
      <c r="R32" s="87"/>
    </row>
    <row r="33" spans="5:18">
      <c r="E33" s="84"/>
      <c r="F33" s="85"/>
      <c r="G33" s="84"/>
      <c r="H33" s="84"/>
      <c r="I33" s="84"/>
      <c r="J33" s="84"/>
      <c r="K33" s="84"/>
      <c r="L33" s="84"/>
      <c r="M33" s="86"/>
      <c r="N33" s="87"/>
      <c r="O33" s="87"/>
      <c r="P33" s="87"/>
      <c r="Q33" s="87"/>
      <c r="R33" s="87"/>
    </row>
    <row r="34" spans="5:18">
      <c r="E34" s="84"/>
      <c r="F34" s="85"/>
      <c r="G34" s="84"/>
      <c r="H34" s="84"/>
      <c r="I34" s="84"/>
      <c r="J34" s="84"/>
      <c r="K34" s="84"/>
      <c r="L34" s="84"/>
      <c r="M34" s="86"/>
      <c r="N34" s="87"/>
      <c r="O34" s="87"/>
      <c r="P34" s="87"/>
      <c r="Q34" s="87"/>
      <c r="R34" s="87"/>
    </row>
    <row r="35" spans="5:18">
      <c r="E35" s="84"/>
      <c r="F35" s="85"/>
      <c r="G35" s="84"/>
      <c r="H35" s="84"/>
      <c r="I35" s="84"/>
      <c r="J35" s="84"/>
      <c r="K35" s="84"/>
      <c r="L35" s="84"/>
      <c r="M35" s="86"/>
      <c r="N35" s="87"/>
      <c r="O35" s="87"/>
      <c r="P35" s="87"/>
      <c r="Q35" s="87"/>
      <c r="R35" s="87"/>
    </row>
    <row r="36" spans="5:18">
      <c r="E36" s="84"/>
      <c r="F36" s="85"/>
      <c r="G36" s="84"/>
      <c r="H36" s="84"/>
      <c r="I36" s="84"/>
      <c r="J36" s="84"/>
      <c r="K36" s="84"/>
      <c r="L36" s="84"/>
      <c r="M36" s="86"/>
      <c r="N36" s="87"/>
      <c r="O36" s="87"/>
      <c r="P36" s="87"/>
      <c r="Q36" s="87"/>
      <c r="R36" s="87"/>
    </row>
    <row r="37" spans="5:18">
      <c r="E37" s="84"/>
      <c r="F37" s="125"/>
      <c r="G37" s="84"/>
      <c r="H37" s="84"/>
      <c r="I37" s="84"/>
      <c r="J37" s="84"/>
      <c r="K37" s="84"/>
      <c r="L37" s="84"/>
      <c r="M37" s="86"/>
      <c r="N37" s="87"/>
      <c r="O37" s="87"/>
      <c r="P37" s="87"/>
      <c r="Q37" s="87"/>
      <c r="R37" s="87"/>
    </row>
    <row r="38" spans="5:18" ht="15" customHeight="1">
      <c r="F38" s="126"/>
    </row>
    <row r="39" spans="5:18" ht="15" customHeight="1">
      <c r="F39" s="125"/>
    </row>
    <row r="40" spans="5:18" ht="15" customHeight="1"/>
    <row r="41" spans="5:18" ht="15" customHeight="1"/>
    <row r="42" spans="5:18" ht="15" customHeight="1"/>
    <row r="43" spans="5:18" ht="15" customHeight="1"/>
    <row r="44" spans="5:18" ht="15" customHeight="1"/>
    <row r="45" spans="5:18" ht="15" customHeight="1"/>
    <row r="46" spans="5:18" ht="15" customHeight="1"/>
    <row r="47" spans="5:18" ht="15" customHeight="1"/>
    <row r="48" spans="5:18" ht="15" customHeight="1"/>
    <row r="49" ht="15" customHeight="1"/>
    <row r="50" ht="15" customHeight="1"/>
    <row r="51" ht="15" customHeight="1"/>
    <row r="52" ht="15" customHeight="1"/>
    <row r="53" ht="15" customHeight="1"/>
    <row r="54" ht="15" customHeight="1"/>
    <row r="55" ht="15" customHeight="1"/>
    <row r="56" ht="15" customHeight="1"/>
  </sheetData>
  <sheetProtection algorithmName="SHA-512" hashValue="ugnsNumpFBQI0F0p1D0hDUnNGSLQpAfB/csmBZopm/P4m1l9qvwI7PPTzDKCPztcgir9q3pb5Tad2DgvbGanGQ==" saltValue="ct1JDducePUxRnib+DKraw==" spinCount="100000" sheet="1" selectLockedCells="1"/>
  <mergeCells count="6">
    <mergeCell ref="F29:L30"/>
    <mergeCell ref="J12:K12"/>
    <mergeCell ref="J9:K9"/>
    <mergeCell ref="J10:K10"/>
    <mergeCell ref="J11:K11"/>
    <mergeCell ref="F26:H26"/>
  </mergeCells>
  <pageMargins left="0.39370078740157483" right="0.39370078740157483" top="0.39370078740157483" bottom="0.39370078740157483" header="0" footer="0"/>
  <pageSetup paperSize="9" scale="82" orientation="landscape" horizontalDpi="200" verticalDpi="2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2</vt:i4>
      </vt:variant>
    </vt:vector>
  </HeadingPairs>
  <TitlesOfParts>
    <vt:vector size="7" baseType="lpstr">
      <vt:lpstr>ON YPF Clase XXXVIII</vt:lpstr>
      <vt:lpstr>Rel. Canje Clase XXXVIII-ON XXV</vt:lpstr>
      <vt:lpstr>Rel. Canj Clase XXXVIII-ON XXIX</vt:lpstr>
      <vt:lpstr>Rel. Can Clase XXXVIII-ON XXXVI</vt:lpstr>
      <vt:lpstr>ON YPF S.A. Clase XXXIX</vt:lpstr>
      <vt:lpstr>'ON YPF Clase XXXVIII'!Área_de_impresión</vt:lpstr>
      <vt:lpstr>'ON YPF S.A. Clase XXXIX'!Área_de_impresión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Matias Aizpeolea</dc:creator>
  <cp:lastModifiedBy>Matias Aizpeolea</cp:lastModifiedBy>
  <dcterms:created xsi:type="dcterms:W3CDTF">2021-09-15T11:57:40Z</dcterms:created>
  <dcterms:modified xsi:type="dcterms:W3CDTF">2025-07-17T14:34:10Z</dcterms:modified>
</cp:coreProperties>
</file>