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s 1 2 y 3\"/>
    </mc:Choice>
  </mc:AlternateContent>
  <xr:revisionPtr revIDLastSave="0" documentId="13_ncr:1_{AEEB9D42-1E43-49D0-84E5-588CE7B6B0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e 1" sheetId="12" r:id="rId1"/>
    <sheet name="Clase 2" sheetId="13" r:id="rId2"/>
    <sheet name="Clase 3" sheetId="14" r:id="rId3"/>
  </sheets>
  <definedNames>
    <definedName name="_xlnm.Print_Area" localSheetId="0">'Clase 1'!$A$4:$P$21</definedName>
    <definedName name="_xlnm.Print_Area" localSheetId="1">'Clase 2'!$A$4:$P$21</definedName>
    <definedName name="_xlnm.Print_Area" localSheetId="2">'Clase 3'!$A$4:$P$21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3" l="1"/>
  <c r="L10" i="12"/>
  <c r="L10" i="14"/>
  <c r="L10" i="13"/>
  <c r="L15" i="12" l="1"/>
  <c r="L15" i="13"/>
  <c r="L15" i="14"/>
  <c r="G10" i="14"/>
  <c r="D15" i="14" s="1"/>
  <c r="B15" i="14" s="1"/>
  <c r="B16" i="14" s="1"/>
  <c r="G10" i="13"/>
  <c r="F15" i="13" s="1"/>
  <c r="J16" i="14"/>
  <c r="J27" i="14" s="1"/>
  <c r="C16" i="14"/>
  <c r="G15" i="14"/>
  <c r="C15" i="14"/>
  <c r="J27" i="13"/>
  <c r="J16" i="13"/>
  <c r="C16" i="13"/>
  <c r="G15" i="13"/>
  <c r="C15" i="13"/>
  <c r="J16" i="12"/>
  <c r="F15" i="14" l="1"/>
  <c r="D15" i="13"/>
  <c r="B15" i="13" s="1"/>
  <c r="B16" i="13" s="1"/>
  <c r="H16" i="14"/>
  <c r="I16" i="14" s="1"/>
  <c r="D16" i="14"/>
  <c r="F16" i="14" s="1"/>
  <c r="K15" i="14"/>
  <c r="G16" i="14" s="1"/>
  <c r="H16" i="13"/>
  <c r="F16" i="13"/>
  <c r="O16" i="13" s="1"/>
  <c r="K15" i="13"/>
  <c r="G16" i="13" s="1"/>
  <c r="J27" i="12"/>
  <c r="O16" i="14" l="1"/>
  <c r="K16" i="14"/>
  <c r="K16" i="13"/>
  <c r="I16" i="13"/>
  <c r="C16" i="12"/>
  <c r="C15" i="12"/>
  <c r="I27" i="14" l="1"/>
  <c r="L16" i="14"/>
  <c r="I27" i="13"/>
  <c r="L16" i="13"/>
  <c r="D15" i="12"/>
  <c r="B15" i="12" s="1"/>
  <c r="B16" i="12" s="1"/>
  <c r="H16" i="12" s="1"/>
  <c r="F15" i="12"/>
  <c r="L9" i="14" l="1"/>
  <c r="N16" i="14" s="1"/>
  <c r="L27" i="14"/>
  <c r="L9" i="13"/>
  <c r="L27" i="13"/>
  <c r="D16" i="12"/>
  <c r="F16" i="12" s="1"/>
  <c r="O16" i="12" s="1"/>
  <c r="G15" i="12"/>
  <c r="N16" i="13" l="1"/>
  <c r="K15" i="12"/>
  <c r="N27" i="14" l="1"/>
  <c r="L12" i="14" s="1"/>
  <c r="N27" i="13"/>
  <c r="L12" i="13" s="1"/>
  <c r="G16" i="12"/>
  <c r="Q16" i="14" l="1"/>
  <c r="L11" i="14" s="1"/>
  <c r="Q16" i="13"/>
  <c r="L11" i="13" s="1"/>
  <c r="K16" i="12"/>
  <c r="I16" i="12"/>
  <c r="L16" i="12" l="1"/>
  <c r="L9" i="12" s="1"/>
  <c r="L27" i="12" l="1"/>
  <c r="I27" i="12"/>
  <c r="N16" i="12" l="1"/>
  <c r="N27" i="12" l="1"/>
  <c r="Q16" i="12" s="1"/>
  <c r="L11" i="12" s="1"/>
  <c r="L12" i="12" l="1"/>
</calcChain>
</file>

<file path=xl/sharedStrings.xml><?xml version="1.0" encoding="utf-8"?>
<sst xmlns="http://schemas.openxmlformats.org/spreadsheetml/2006/main" count="63" uniqueCount="25">
  <si>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</si>
  <si>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</si>
  <si>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</si>
  <si>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</si>
  <si>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</si>
  <si>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</si>
  <si>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</si>
  <si>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</si>
  <si>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</si>
  <si>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</si>
  <si>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</si>
  <si>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</si>
  <si>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</si>
  <si>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</si>
  <si>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</si>
  <si>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</si>
  <si>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</si>
  <si>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Tasa a Licitar</t>
  </si>
  <si>
    <t>TNA</t>
  </si>
  <si>
    <t>Pesos - 91 días</t>
  </si>
  <si>
    <t>Pesos - 182 días</t>
  </si>
  <si>
    <t>Letras de Tesorería de la Provincia del Chaco Clase 1</t>
  </si>
  <si>
    <t>Letras de Tesorería de la Provincia del Chaco Clase 3</t>
  </si>
  <si>
    <t>Letras de Tesorería de la Provincia del Chaco Clase 2</t>
  </si>
  <si>
    <t>Pesos - 28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</si>
</sst>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946BEB-7B37-43BD-ABC8-833C9B541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V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6" width="0" style="20" hidden="1" customWidth="1" outlineLevel="1" collapsed="1"/>
    <col min="97" max="97" width="0" style="20" hidden="1" customWidth="1" outlineLevel="1"/>
    <col min="98" max="98" width="0" style="20" hidden="1" customWidth="1" outlineLevel="1" collapsed="1"/>
    <col min="99" max="99" width="0" style="20" hidden="1" customWidth="1" outlineLevel="1"/>
    <col min="100" max="100" width="11.42578125" style="20" outlineLevel="1" collapsed="1"/>
    <col min="101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21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24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0.41253196597099318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45674</v>
      </c>
      <c r="H10" s="16"/>
      <c r="I10" s="16"/>
      <c r="J10" s="57" t="s">
        <v>18</v>
      </c>
      <c r="K10" s="57"/>
      <c r="L10" s="3">
        <f>+G11</f>
        <v>0.35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56">
        <v>0.35</v>
      </c>
      <c r="H11" s="16"/>
      <c r="I11" s="16"/>
      <c r="J11" s="57" t="s">
        <v>2</v>
      </c>
      <c r="K11" s="57"/>
      <c r="L11" s="26">
        <f>+SUM(Q16)/(365/12)</f>
        <v>0.92054794520547945</v>
      </c>
      <c r="M11" s="25"/>
      <c r="N11" s="19"/>
      <c r="O11" s="19"/>
      <c r="P11" s="19"/>
      <c r="Q11" s="19"/>
      <c r="R11" s="19"/>
    </row>
    <row r="12" spans="2:18">
      <c r="B12" s="20">
        <v>28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1.0000000000485354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45674</v>
      </c>
      <c r="C15" s="52">
        <f>+$G$11+$G$12</f>
        <v>0.35</v>
      </c>
      <c r="D15" s="7">
        <f>+G10</f>
        <v>45674</v>
      </c>
      <c r="E15" s="40"/>
      <c r="F15" s="8">
        <f>+G10</f>
        <v>45674</v>
      </c>
      <c r="G15" s="49">
        <f>+G9</f>
        <v>1000000</v>
      </c>
      <c r="H15" s="45"/>
      <c r="I15" s="44"/>
      <c r="J15" s="44"/>
      <c r="K15" s="49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45702</v>
      </c>
      <c r="C16" s="52">
        <f t="shared" ref="C16" si="1">+$G$11+$G$12</f>
        <v>0.35</v>
      </c>
      <c r="D16" s="10">
        <f>+B16</f>
        <v>45702</v>
      </c>
      <c r="E16" s="40"/>
      <c r="F16" s="11">
        <f t="shared" ref="F16" si="2">+D16</f>
        <v>45702</v>
      </c>
      <c r="G16" s="49">
        <f>+K15</f>
        <v>1000000</v>
      </c>
      <c r="H16" s="48">
        <f>+B16-B15</f>
        <v>28</v>
      </c>
      <c r="I16" s="44">
        <f>+G16*($G$11+$G$12)*(H16)/365</f>
        <v>26849.31506849315</v>
      </c>
      <c r="J16" s="44">
        <f>+G9</f>
        <v>1000000</v>
      </c>
      <c r="K16" s="49">
        <f t="shared" si="0"/>
        <v>0</v>
      </c>
      <c r="L16" s="46">
        <f>+I16+J16</f>
        <v>1026849.3150684931</v>
      </c>
      <c r="M16" s="41"/>
      <c r="N16" s="12">
        <f>+L16/(1+$L$9)^((O16)/365)</f>
        <v>1000000.0000485354</v>
      </c>
      <c r="O16" s="13">
        <f>+F16-$F$15</f>
        <v>28</v>
      </c>
      <c r="P16" s="1"/>
      <c r="Q16" s="14">
        <f>+(N16/$N$27)*O16</f>
        <v>28</v>
      </c>
      <c r="R16" s="19"/>
    </row>
    <row r="17" spans="2:18" hidden="1">
      <c r="B17" s="7"/>
      <c r="C17" s="52"/>
      <c r="D17" s="10"/>
      <c r="E17" s="40"/>
      <c r="F17" s="11"/>
      <c r="G17" s="49"/>
      <c r="H17" s="48"/>
      <c r="I17" s="44"/>
      <c r="J17" s="44"/>
      <c r="K17" s="49"/>
      <c r="L17" s="46"/>
      <c r="M17" s="41"/>
      <c r="N17" s="12"/>
      <c r="O17" s="13"/>
      <c r="P17" s="1"/>
      <c r="Q17" s="14"/>
      <c r="R17" s="19"/>
    </row>
    <row r="18" spans="2:18" hidden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9"/>
      <c r="K19" s="49"/>
      <c r="L19" s="46"/>
      <c r="M19" s="41"/>
      <c r="N19" s="12"/>
      <c r="O19" s="13"/>
      <c r="P19" s="1"/>
      <c r="Q19" s="14"/>
      <c r="R19" s="19"/>
    </row>
    <row r="20" spans="2:18" hidden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idden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19"/>
    </row>
    <row r="22" spans="2:18" hidden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idden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19"/>
    </row>
    <row r="25" spans="2:18" hidden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3">
        <f>SUM(I16:I23)</f>
        <v>26849.31506849315</v>
      </c>
      <c r="J27" s="54">
        <f>SUM(J16:J23)</f>
        <v>1000000</v>
      </c>
      <c r="K27" s="53"/>
      <c r="L27" s="55">
        <f>SUM(L15:L23)</f>
        <v>26849.315068493132</v>
      </c>
      <c r="M27" s="42"/>
      <c r="N27" s="15">
        <f>SUM(N16:N23)</f>
        <v>1000000.0000485354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fEf5FqISTKweS4Y/Yqps+yQh52kbHAsVsiOWs8wJCj8w6mmHhZF8zmY/uciszFLet9uXLfsc925rG2OuvOGinw==" saltValue="Wks4EUtonnBbaAszrAMgWA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W56"/>
  <sheetViews>
    <sheetView showGridLines="0" topLeftCell="F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23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19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0.3838285505771637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1'!G10</f>
        <v>45674</v>
      </c>
      <c r="H10" s="16"/>
      <c r="I10" s="16"/>
      <c r="J10" s="57" t="s">
        <v>18</v>
      </c>
      <c r="K10" s="57"/>
      <c r="L10" s="3">
        <f>+G11</f>
        <v>0.35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56">
        <v>0.35</v>
      </c>
      <c r="H11" s="16"/>
      <c r="I11" s="16"/>
      <c r="J11" s="57" t="s">
        <v>2</v>
      </c>
      <c r="K11" s="57"/>
      <c r="L11" s="26">
        <f>+SUM(Q16)/(365/12)</f>
        <v>3.0904109589041093</v>
      </c>
      <c r="M11" s="25"/>
      <c r="N11" s="19"/>
      <c r="O11" s="19"/>
      <c r="P11" s="19"/>
      <c r="Q11" s="19"/>
      <c r="R11" s="19"/>
    </row>
    <row r="12" spans="2:18">
      <c r="B12" s="20">
        <v>91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0.99999999957408514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45674</v>
      </c>
      <c r="C15" s="52">
        <f>+$G$11+$G$12</f>
        <v>0.35</v>
      </c>
      <c r="D15" s="7">
        <f>+G10</f>
        <v>45674</v>
      </c>
      <c r="E15" s="40"/>
      <c r="F15" s="8">
        <f>+G10</f>
        <v>45674</v>
      </c>
      <c r="G15" s="49">
        <f>+G9</f>
        <v>1000000</v>
      </c>
      <c r="H15" s="45"/>
      <c r="I15" s="44"/>
      <c r="J15" s="44"/>
      <c r="K15" s="49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45765</v>
      </c>
      <c r="C16" s="52">
        <f t="shared" ref="C16" si="1">+$G$11+$G$12</f>
        <v>0.35</v>
      </c>
      <c r="D16" s="10">
        <f>+B16+3</f>
        <v>45768</v>
      </c>
      <c r="E16" s="40"/>
      <c r="F16" s="11">
        <f t="shared" ref="F16" si="2">+D16</f>
        <v>45768</v>
      </c>
      <c r="G16" s="49">
        <f>+K15</f>
        <v>1000000</v>
      </c>
      <c r="H16" s="48">
        <f>+B16-B15</f>
        <v>91</v>
      </c>
      <c r="I16" s="44">
        <f>+G16*($G$11+$G$12)*(H16)/365</f>
        <v>87260.273972602736</v>
      </c>
      <c r="J16" s="44">
        <f>+G9</f>
        <v>1000000</v>
      </c>
      <c r="K16" s="49">
        <f t="shared" si="0"/>
        <v>0</v>
      </c>
      <c r="L16" s="46">
        <f>+I16+J16</f>
        <v>1087260.2739726028</v>
      </c>
      <c r="M16" s="41"/>
      <c r="N16" s="12">
        <f>+L16/(1+$L$9)^((O16)/365)</f>
        <v>999999.99957408512</v>
      </c>
      <c r="O16" s="13">
        <f>+F16-$F$15</f>
        <v>94</v>
      </c>
      <c r="P16" s="1"/>
      <c r="Q16" s="14">
        <f>+(N16/$N$27)*O16</f>
        <v>94</v>
      </c>
      <c r="R16" s="19"/>
    </row>
    <row r="17" spans="2:18" ht="15.75" hidden="1" thickBot="1">
      <c r="B17" s="7"/>
      <c r="C17" s="52"/>
      <c r="D17" s="10"/>
      <c r="E17" s="40"/>
      <c r="F17" s="11"/>
      <c r="G17" s="49"/>
      <c r="H17" s="48"/>
      <c r="I17" s="44"/>
      <c r="J17" s="44"/>
      <c r="K17" s="49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9"/>
      <c r="K19" s="49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3">
        <f>SUM(I16:I23)</f>
        <v>87260.273972602736</v>
      </c>
      <c r="J27" s="54">
        <f>SUM(J16:J23)</f>
        <v>1000000</v>
      </c>
      <c r="K27" s="53"/>
      <c r="L27" s="55">
        <f>SUM(L15:L23)</f>
        <v>87260.273972602794</v>
      </c>
      <c r="M27" s="42"/>
      <c r="N27" s="15">
        <f>SUM(N16:N23)</f>
        <v>999999.99957408512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SoEQhOJhKPJhBGj7HgdjPcJ+kAmUTQdLmAa3eZmDA4CNdmQQ+StKhGrcN3MHY533VB1MrdYb/w96XvkxBKGGZg==" saltValue="YGeTcwZpTNIU3GDjJReyGg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W56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22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1000000</v>
      </c>
      <c r="H9" s="16"/>
      <c r="I9" s="16"/>
      <c r="J9" s="57" t="s">
        <v>0</v>
      </c>
      <c r="K9" s="57"/>
      <c r="L9" s="3">
        <f>+XIRR(L15:L16,F15:F16)</f>
        <v>0.37484679818153388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f>+'Clase 1'!G10</f>
        <v>45674</v>
      </c>
      <c r="H10" s="16"/>
      <c r="I10" s="16"/>
      <c r="J10" s="57" t="s">
        <v>18</v>
      </c>
      <c r="K10" s="57"/>
      <c r="L10" s="3">
        <f>+G11</f>
        <v>0.34499999999999997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56">
        <v>0.34499999999999997</v>
      </c>
      <c r="H11" s="16"/>
      <c r="I11" s="16"/>
      <c r="J11" s="57" t="s">
        <v>2</v>
      </c>
      <c r="K11" s="57"/>
      <c r="L11" s="26">
        <f>+SUM(Q16)/(365/12)</f>
        <v>5.9835616438356158</v>
      </c>
      <c r="M11" s="25"/>
      <c r="N11" s="19"/>
      <c r="O11" s="19"/>
      <c r="P11" s="19"/>
      <c r="Q11" s="19"/>
      <c r="R11" s="19"/>
    </row>
    <row r="12" spans="2:18">
      <c r="B12" s="20">
        <v>182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1.0000000000301161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45674</v>
      </c>
      <c r="C15" s="52">
        <f>+$G$11+$G$12</f>
        <v>0.34499999999999997</v>
      </c>
      <c r="D15" s="7">
        <f>+G10</f>
        <v>45674</v>
      </c>
      <c r="E15" s="40"/>
      <c r="F15" s="8">
        <f>+G10</f>
        <v>45674</v>
      </c>
      <c r="G15" s="49">
        <f>+G9</f>
        <v>1000000</v>
      </c>
      <c r="H15" s="45"/>
      <c r="I15" s="44"/>
      <c r="J15" s="44"/>
      <c r="K15" s="49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45856</v>
      </c>
      <c r="C16" s="52">
        <f t="shared" ref="C16" si="1">+$G$11+$G$12</f>
        <v>0.34499999999999997</v>
      </c>
      <c r="D16" s="10">
        <f>+B16</f>
        <v>45856</v>
      </c>
      <c r="E16" s="40"/>
      <c r="F16" s="11">
        <f t="shared" ref="F16" si="2">+D16</f>
        <v>45856</v>
      </c>
      <c r="G16" s="49">
        <f>+K15</f>
        <v>1000000</v>
      </c>
      <c r="H16" s="48">
        <f>+B16-B15</f>
        <v>182</v>
      </c>
      <c r="I16" s="44">
        <f>+G16*($G$11+$G$12)*(H16)/365</f>
        <v>172027.39726027398</v>
      </c>
      <c r="J16" s="44">
        <f>+G9</f>
        <v>1000000</v>
      </c>
      <c r="K16" s="49">
        <f t="shared" si="0"/>
        <v>0</v>
      </c>
      <c r="L16" s="46">
        <f>+I16+J16</f>
        <v>1172027.397260274</v>
      </c>
      <c r="M16" s="41"/>
      <c r="N16" s="12">
        <f>+L16/(1+$L$9)^((O16)/365)</f>
        <v>1000000.0000301162</v>
      </c>
      <c r="O16" s="13">
        <f>+F16-$F$15</f>
        <v>182</v>
      </c>
      <c r="P16" s="1"/>
      <c r="Q16" s="14">
        <f>+(N16/$N$27)*O16</f>
        <v>182</v>
      </c>
      <c r="R16" s="19"/>
    </row>
    <row r="17" spans="2:18" ht="15.75" hidden="1" thickBot="1">
      <c r="B17" s="7"/>
      <c r="C17" s="52"/>
      <c r="D17" s="10"/>
      <c r="E17" s="40"/>
      <c r="F17" s="11"/>
      <c r="G17" s="49"/>
      <c r="H17" s="48"/>
      <c r="I17" s="44"/>
      <c r="J17" s="44"/>
      <c r="K17" s="49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9"/>
      <c r="K19" s="49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3">
        <f>SUM(I16:I23)</f>
        <v>172027.39726027398</v>
      </c>
      <c r="J27" s="54">
        <f>SUM(J16:J23)</f>
        <v>1000000</v>
      </c>
      <c r="K27" s="53"/>
      <c r="L27" s="55">
        <f>SUM(L15:L23)</f>
        <v>172027.39726027404</v>
      </c>
      <c r="M27" s="42"/>
      <c r="N27" s="15">
        <f>SUM(N16:N23)</f>
        <v>1000000.0000301162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EX0xYPjV2WhwhCw+7cRjM8N2xYgdG6viSkoY6SmiqQYm1hzCvSnALyJI4hy8zPlPloNsaL2EqnqpSa7MgqWoSQ==" saltValue="nOX6I5nV5mnMmXitMwc9Dg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1</vt:lpstr>
      <vt:lpstr>Clase 2</vt:lpstr>
      <vt:lpstr>Clase 3</vt:lpstr>
      <vt:lpstr>'Clase 1'!Área_de_impresión</vt:lpstr>
      <vt:lpstr>'Clase 2'!Área_de_impresión</vt:lpstr>
      <vt:lpstr>'Clase 3'!Área_de_impresión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2025-01-15T14:35:28Z</dcterms:modified>
</cp:coreProperties>
</file>