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ras Clases 34 35 y 36\"/>
    </mc:Choice>
  </mc:AlternateContent>
  <xr:revisionPtr revIDLastSave="0" documentId="13_ncr:1_{68102C6A-B74F-4A4F-8A1C-EBE18FCAC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e 34" sheetId="12" r:id="rId1"/>
    <sheet name="Clase 35" sheetId="13" r:id="rId2"/>
    <sheet name="Clase 36" sheetId="14" r:id="rId3"/>
  </sheets>
  <definedNames>
    <definedName name="_xlnm.Print_Area" localSheetId="0">'Clase 34'!$A$4:$P$21</definedName>
    <definedName name="_xlnm.Print_Area" localSheetId="1">'Clase 35'!$A$4:$P$21</definedName>
    <definedName name="_xlnm.Print_Area" localSheetId="2">'Clase 36'!$A$4:$P$21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4" l="1"/>
  <c r="L10" i="13"/>
  <c r="L10" i="12"/>
  <c r="L15" i="12" l="1"/>
  <c r="L15" i="13"/>
  <c r="L15" i="14"/>
  <c r="G10" i="14"/>
  <c r="D15" i="14" s="1"/>
  <c r="B15" i="14" s="1"/>
  <c r="B16" i="14" s="1"/>
  <c r="G10" i="13"/>
  <c r="F15" i="13" s="1"/>
  <c r="J16" i="14"/>
  <c r="J27" i="14" s="1"/>
  <c r="C16" i="14"/>
  <c r="G15" i="14"/>
  <c r="F15" i="14"/>
  <c r="C15" i="14"/>
  <c r="J27" i="13"/>
  <c r="J16" i="13"/>
  <c r="C16" i="13"/>
  <c r="G15" i="13"/>
  <c r="C15" i="13"/>
  <c r="J16" i="12"/>
  <c r="D15" i="13" l="1"/>
  <c r="B15" i="13" s="1"/>
  <c r="B16" i="13" s="1"/>
  <c r="H16" i="14"/>
  <c r="I16" i="14" s="1"/>
  <c r="D16" i="14"/>
  <c r="F16" i="14" s="1"/>
  <c r="O16" i="14" s="1"/>
  <c r="K15" i="14"/>
  <c r="G16" i="14" s="1"/>
  <c r="H16" i="13"/>
  <c r="D16" i="13"/>
  <c r="F16" i="13" s="1"/>
  <c r="O16" i="13" s="1"/>
  <c r="K15" i="13"/>
  <c r="G16" i="13" s="1"/>
  <c r="J27" i="12"/>
  <c r="K16" i="14" l="1"/>
  <c r="K16" i="13"/>
  <c r="I16" i="13"/>
  <c r="C16" i="12"/>
  <c r="C15" i="12"/>
  <c r="I27" i="14" l="1"/>
  <c r="L16" i="14"/>
  <c r="I27" i="13"/>
  <c r="L16" i="13"/>
  <c r="D15" i="12"/>
  <c r="B15" i="12" s="1"/>
  <c r="B16" i="12" s="1"/>
  <c r="H16" i="12" s="1"/>
  <c r="F15" i="12"/>
  <c r="L9" i="14" l="1"/>
  <c r="N16" i="14" s="1"/>
  <c r="L27" i="14"/>
  <c r="L9" i="13"/>
  <c r="L27" i="13"/>
  <c r="D16" i="12"/>
  <c r="F16" i="12" s="1"/>
  <c r="O16" i="12" s="1"/>
  <c r="G15" i="12"/>
  <c r="N16" i="13" l="1"/>
  <c r="K15" i="12"/>
  <c r="N27" i="14" l="1"/>
  <c r="L12" i="14" s="1"/>
  <c r="N27" i="13"/>
  <c r="L12" i="13" s="1"/>
  <c r="G16" i="12"/>
  <c r="Q16" i="14" l="1"/>
  <c r="L11" i="14" s="1"/>
  <c r="Q16" i="13"/>
  <c r="L11" i="13" s="1"/>
  <c r="K16" i="12"/>
  <c r="I16" i="12"/>
  <c r="L16" i="12" l="1"/>
  <c r="L9" i="12" s="1"/>
  <c r="L27" i="12" l="1"/>
  <c r="I27" i="12"/>
  <c r="N16" i="12" l="1"/>
  <c r="N27" i="12" l="1"/>
  <c r="Q16" i="12" s="1"/>
  <c r="L11" i="12" s="1"/>
  <c r="L12" i="12" l="1"/>
</calcChain>
</file>

<file path=xl/sharedStrings.xml><?xml version="1.0" encoding="utf-8"?>
<sst xmlns="http://schemas.openxmlformats.org/spreadsheetml/2006/main" count="63" uniqueCount="25">
  <si>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</si>
  <si>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</si>
  <si>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</si>
  <si>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</si>
  <si>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</si>
  <si>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</si>
  <si>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</si>
  <si>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</si>
  <si>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</si>
  <si>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</si>
  <si>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</si>
  <si>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</si>
  <si>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</si>
  <si>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</si>
  <si>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</si>
  <si>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</si>
  <si>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</si>
  <si>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Tasa a Licitar</t>
  </si>
  <si>
    <t>TNA</t>
  </si>
  <si>
    <t>Pesos - 91 días</t>
  </si>
  <si>
    <t>Pesos - 182 días</t>
  </si>
  <si>
    <t>Pesos - 35 días</t>
  </si>
  <si>
    <t>Letras de Tesorería de la Provincia del Chaco Clase 34</t>
  </si>
  <si>
    <t>Letras de Tesorería de la Provincia del Chaco Clase 35</t>
  </si>
  <si>
    <t>Letras de Tesorería de la Provincia del Chaco Clase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</si>
</sst>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0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946BEB-7B37-43BD-ABC8-833C9B541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9791-7DB1-4865-B213-F4D5607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487EA-771D-4D23-A806-DB0EB4A2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FAD1C-BC15-46AA-99F8-048778EE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D5968-77C0-4206-A3A6-245B6EEC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0" style="20" hidden="1" customWidth="1" outlineLevel="1"/>
    <col min="92" max="92" width="0" style="20" hidden="1" customWidth="1" outlineLevel="1" collapsed="1"/>
    <col min="93" max="93" width="0" style="20" hidden="1" customWidth="1" outlineLevel="1"/>
    <col min="94" max="94" width="0" style="20" hidden="1" customWidth="1" outlineLevel="1" collapsed="1"/>
    <col min="95" max="95" width="0" style="20" hidden="1" customWidth="1" outlineLevel="1"/>
    <col min="96" max="96" width="0" style="20" hidden="1" customWidth="1" outlineLevel="1" collapsed="1"/>
    <col min="97" max="97" width="0" style="20" hidden="1" customWidth="1" outlineLevel="1"/>
    <col min="98" max="98" width="11.42578125" style="20" outlineLevel="1" collapsed="1"/>
    <col min="99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22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21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0.45243350863456722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45639</v>
      </c>
      <c r="H10" s="16"/>
      <c r="I10" s="16"/>
      <c r="J10" s="57" t="s">
        <v>18</v>
      </c>
      <c r="K10" s="57"/>
      <c r="L10" s="3">
        <f>+G11</f>
        <v>0.38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49">
        <v>0.38</v>
      </c>
      <c r="H11" s="16"/>
      <c r="I11" s="16"/>
      <c r="J11" s="57" t="s">
        <v>2</v>
      </c>
      <c r="K11" s="57"/>
      <c r="L11" s="26">
        <f>+SUM(Q16)/(365/12)</f>
        <v>1.1506849315068493</v>
      </c>
      <c r="M11" s="25"/>
      <c r="N11" s="19"/>
      <c r="O11" s="19"/>
      <c r="P11" s="19"/>
      <c r="Q11" s="19"/>
      <c r="R11" s="19"/>
    </row>
    <row r="12" spans="2:18">
      <c r="B12" s="20">
        <v>35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0.99999999969269049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45639</v>
      </c>
      <c r="C15" s="53">
        <f>+$G$11+$G$12</f>
        <v>0.38</v>
      </c>
      <c r="D15" s="7">
        <f>+G10</f>
        <v>45639</v>
      </c>
      <c r="E15" s="40"/>
      <c r="F15" s="8">
        <f>+G10</f>
        <v>45639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45674</v>
      </c>
      <c r="C16" s="53">
        <f t="shared" ref="C16" si="1">+$G$11+$G$12</f>
        <v>0.38</v>
      </c>
      <c r="D16" s="10">
        <f>+B16</f>
        <v>45674</v>
      </c>
      <c r="E16" s="40"/>
      <c r="F16" s="11">
        <f t="shared" ref="F16" si="2">+D16</f>
        <v>45674</v>
      </c>
      <c r="G16" s="50">
        <f>+K15</f>
        <v>1000000</v>
      </c>
      <c r="H16" s="48">
        <f>+B16-B15</f>
        <v>35</v>
      </c>
      <c r="I16" s="44">
        <f>+G16*($G$11+$G$12)*(H16)/365</f>
        <v>36438.356164383564</v>
      </c>
      <c r="J16" s="44">
        <f>+G9</f>
        <v>1000000</v>
      </c>
      <c r="K16" s="50">
        <f t="shared" si="0"/>
        <v>0</v>
      </c>
      <c r="L16" s="46">
        <f>+I16+J16</f>
        <v>1036438.3561643836</v>
      </c>
      <c r="M16" s="41"/>
      <c r="N16" s="12">
        <f>+L16/(1+$L$9)^((O16)/365)</f>
        <v>999999.99969269044</v>
      </c>
      <c r="O16" s="13">
        <f>+F16-$F$15</f>
        <v>35</v>
      </c>
      <c r="P16" s="1"/>
      <c r="Q16" s="14">
        <f>+(N16/$N$27)*O16</f>
        <v>35</v>
      </c>
      <c r="R16" s="19"/>
    </row>
    <row r="17" spans="2:18" hidden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idden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idden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idden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idden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idden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idden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36438.356164383564</v>
      </c>
      <c r="J27" s="55">
        <f>SUM(J16:J23)</f>
        <v>1000000</v>
      </c>
      <c r="K27" s="54"/>
      <c r="L27" s="56">
        <f>SUM(L15:L23)</f>
        <v>36438.356164383586</v>
      </c>
      <c r="M27" s="42"/>
      <c r="N27" s="15">
        <f>SUM(N16:N23)</f>
        <v>999999.99969269044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klp8MaaDJA4oWYUVOdS+sXpagvMLJOpIZ62pHeqZgFJI5BmZywSXBg2p3Pn3H18RrRyjBgUwLC1nRdO+xxVOkw==" saltValue="lMgaQLVBYbN9HVo6jaiPuA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2D86-63CB-49CD-9697-B1C1AA06D62A}">
  <sheetPr>
    <pageSetUpPr fitToPage="1"/>
  </sheetPr>
  <dimension ref="A1:CU56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11.42578125" style="20" outlineLevel="1" collapsed="1"/>
    <col min="100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23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19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0.46417062878608706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34'!G10</f>
        <v>45639</v>
      </c>
      <c r="H10" s="16"/>
      <c r="I10" s="16"/>
      <c r="J10" s="57" t="s">
        <v>18</v>
      </c>
      <c r="K10" s="57"/>
      <c r="L10" s="3">
        <f>+G11</f>
        <v>0.4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49">
        <v>0.4</v>
      </c>
      <c r="H11" s="16"/>
      <c r="I11" s="16"/>
      <c r="J11" s="57" t="s">
        <v>2</v>
      </c>
      <c r="K11" s="57"/>
      <c r="L11" s="26">
        <f>+SUM(Q16)/(365/12)</f>
        <v>2.9917808219178079</v>
      </c>
      <c r="M11" s="25"/>
      <c r="N11" s="19"/>
      <c r="O11" s="19"/>
      <c r="P11" s="19"/>
      <c r="Q11" s="19"/>
      <c r="R11" s="19"/>
    </row>
    <row r="12" spans="2:18">
      <c r="B12" s="20">
        <v>91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0.99999999998436229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45639</v>
      </c>
      <c r="C15" s="53">
        <f>+$G$11+$G$12</f>
        <v>0.4</v>
      </c>
      <c r="D15" s="7">
        <f>+G10</f>
        <v>45639</v>
      </c>
      <c r="E15" s="40"/>
      <c r="F15" s="8">
        <f>+G10</f>
        <v>45639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45730</v>
      </c>
      <c r="C16" s="53">
        <f t="shared" ref="C16" si="1">+$G$11+$G$12</f>
        <v>0.4</v>
      </c>
      <c r="D16" s="10">
        <f>+B16</f>
        <v>45730</v>
      </c>
      <c r="E16" s="40"/>
      <c r="F16" s="11">
        <f t="shared" ref="F16" si="2">+D16</f>
        <v>45730</v>
      </c>
      <c r="G16" s="50">
        <f>+K15</f>
        <v>1000000</v>
      </c>
      <c r="H16" s="48">
        <f>+B16-B15</f>
        <v>91</v>
      </c>
      <c r="I16" s="44">
        <f>+G16*($G$11+$G$12)*(H16)/365</f>
        <v>99726.027397260274</v>
      </c>
      <c r="J16" s="44">
        <f>+G9</f>
        <v>1000000</v>
      </c>
      <c r="K16" s="50">
        <f t="shared" si="0"/>
        <v>0</v>
      </c>
      <c r="L16" s="46">
        <f>+I16+J16</f>
        <v>1099726.0273972603</v>
      </c>
      <c r="M16" s="41"/>
      <c r="N16" s="12">
        <f>+L16/(1+$L$9)^((O16)/365)</f>
        <v>999999.99998436228</v>
      </c>
      <c r="O16" s="13">
        <f>+F16-$F$15</f>
        <v>91</v>
      </c>
      <c r="P16" s="1"/>
      <c r="Q16" s="14">
        <f>+(N16/$N$27)*O16</f>
        <v>91</v>
      </c>
      <c r="R16" s="19"/>
    </row>
    <row r="17" spans="2:18" ht="15.75" hidden="1" thickBot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99726.027397260274</v>
      </c>
      <c r="J27" s="55">
        <f>SUM(J16:J23)</f>
        <v>1000000</v>
      </c>
      <c r="K27" s="54"/>
      <c r="L27" s="56">
        <f>SUM(L15:L23)</f>
        <v>99726.027397260303</v>
      </c>
      <c r="M27" s="42"/>
      <c r="N27" s="15">
        <f>SUM(N16:N23)</f>
        <v>999999.99998436228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OAOieJR2GwMktWMeVGCCwPERaFxa8xjzeYau4+h97yQDO75YmP523F83xzFT4KSRza7q1+fahLcSLOUwMxOIFQ==" saltValue="DoytF8kzI1i95aziZjak5g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3A6-4713-4959-A91A-C3FCDF718302}">
  <sheetPr>
    <pageSetUpPr fitToPage="1"/>
  </sheetPr>
  <dimension ref="A1:CU56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11.42578125" style="20" outlineLevel="1" collapsed="1"/>
    <col min="100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24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20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0.46423696875572207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34'!G10</f>
        <v>45639</v>
      </c>
      <c r="H10" s="16"/>
      <c r="I10" s="16"/>
      <c r="J10" s="57" t="s">
        <v>18</v>
      </c>
      <c r="K10" s="57"/>
      <c r="L10" s="3">
        <f>+G11</f>
        <v>0.42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49">
        <v>0.42</v>
      </c>
      <c r="H11" s="16"/>
      <c r="I11" s="16"/>
      <c r="J11" s="57" t="s">
        <v>2</v>
      </c>
      <c r="K11" s="57"/>
      <c r="L11" s="26">
        <f>+SUM(Q16)/(365/12)</f>
        <v>5.9835616438356158</v>
      </c>
      <c r="M11" s="25"/>
      <c r="N11" s="19"/>
      <c r="O11" s="19"/>
      <c r="P11" s="19"/>
      <c r="Q11" s="19"/>
      <c r="R11" s="19"/>
    </row>
    <row r="12" spans="2:18">
      <c r="B12" s="20">
        <v>182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0.99999999942142948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45639</v>
      </c>
      <c r="C15" s="53">
        <f>+$G$11+$G$12</f>
        <v>0.42</v>
      </c>
      <c r="D15" s="7">
        <f>+G10</f>
        <v>45639</v>
      </c>
      <c r="E15" s="40"/>
      <c r="F15" s="8">
        <f>+G10</f>
        <v>45639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45821</v>
      </c>
      <c r="C16" s="53">
        <f t="shared" ref="C16" si="1">+$G$11+$G$12</f>
        <v>0.42</v>
      </c>
      <c r="D16" s="10">
        <f>+B16</f>
        <v>45821</v>
      </c>
      <c r="E16" s="40"/>
      <c r="F16" s="11">
        <f t="shared" ref="F16" si="2">+D16</f>
        <v>45821</v>
      </c>
      <c r="G16" s="50">
        <f>+K15</f>
        <v>1000000</v>
      </c>
      <c r="H16" s="48">
        <f>+B16-B15</f>
        <v>182</v>
      </c>
      <c r="I16" s="44">
        <f>+G16*($G$11+$G$12)*(H16)/365</f>
        <v>209424.65753424657</v>
      </c>
      <c r="J16" s="44">
        <f>+G9</f>
        <v>1000000</v>
      </c>
      <c r="K16" s="50">
        <f t="shared" si="0"/>
        <v>0</v>
      </c>
      <c r="L16" s="46">
        <f>+I16+J16</f>
        <v>1209424.6575342466</v>
      </c>
      <c r="M16" s="41"/>
      <c r="N16" s="12">
        <f>+L16/(1+$L$9)^((O16)/365)</f>
        <v>999999.99942142947</v>
      </c>
      <c r="O16" s="13">
        <f>+F16-$F$15</f>
        <v>182</v>
      </c>
      <c r="P16" s="1"/>
      <c r="Q16" s="14">
        <f>+(N16/$N$27)*O16</f>
        <v>182</v>
      </c>
      <c r="R16" s="19"/>
    </row>
    <row r="17" spans="2:18" ht="15.75" hidden="1" thickBot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209424.65753424657</v>
      </c>
      <c r="J27" s="55">
        <f>SUM(J16:J23)</f>
        <v>1000000</v>
      </c>
      <c r="K27" s="54"/>
      <c r="L27" s="56">
        <f>SUM(L15:L23)</f>
        <v>209424.65753424657</v>
      </c>
      <c r="M27" s="42"/>
      <c r="N27" s="15">
        <f>SUM(N16:N23)</f>
        <v>999999.99942142947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V4+Fj6chP0pxAaMTSvFe/PykbITsfVSklIYQ2Oex3/PJLaosQBdHiNnqZ/1Lmyp8upOCD5Oje/QyyFgwX500xw==" saltValue="JoIBOtMx199F6gxyhmua9Q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34</vt:lpstr>
      <vt:lpstr>Clase 35</vt:lpstr>
      <vt:lpstr>Clase 36</vt:lpstr>
      <vt:lpstr>'Clase 34'!Área_de_impresión</vt:lpstr>
      <vt:lpstr>'Clase 35'!Área_de_impresión</vt:lpstr>
      <vt:lpstr>'Clase 36'!Área_de_impresión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2024-12-11T14:09:03Z</dcterms:modified>
</cp:coreProperties>
</file>