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Banco Supervielle SA\Clase P\"/>
    </mc:Choice>
  </mc:AlternateContent>
  <xr:revisionPtr revIDLastSave="0" documentId="13_ncr:1_{D1C0EB83-F3E1-4EAF-96B2-F12EA8DB807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N Bco Supervielle S.A. Clase P" sheetId="12" r:id="rId1"/>
    <sheet name="Rel. Canje Clase P - ON Clase I" sheetId="13" r:id="rId2"/>
  </sheets>
  <definedNames>
    <definedName name="_xlnm.Print_Area" localSheetId="0">'ON Bco Supervielle S.A. Clase P'!$A$4:$P$21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3" l="1"/>
  <c r="J16" i="12"/>
  <c r="J18" i="13"/>
  <c r="H16" i="12"/>
  <c r="C16" i="12" l="1"/>
  <c r="C15" i="12"/>
  <c r="D15" i="12" l="1"/>
  <c r="B15" i="12" s="1"/>
  <c r="B16" i="12" s="1"/>
  <c r="D16" i="12" s="1"/>
  <c r="J27" i="12"/>
  <c r="F16" i="12" l="1"/>
  <c r="F15" i="12"/>
  <c r="O16" i="12" l="1"/>
  <c r="G15" i="12"/>
  <c r="L15" i="12" s="1"/>
  <c r="K15" i="12" l="1"/>
  <c r="G16" i="12" l="1"/>
  <c r="I16" i="12" s="1"/>
  <c r="L16" i="12" s="1"/>
  <c r="L27" i="12" l="1"/>
  <c r="L9" i="12"/>
  <c r="L10" i="12" s="1"/>
  <c r="K16" i="12"/>
  <c r="I27" i="12"/>
  <c r="N16" i="12" l="1"/>
  <c r="N27" i="12" l="1"/>
  <c r="Q16" i="12" l="1"/>
  <c r="L11" i="12" s="1"/>
  <c r="L12" i="12"/>
</calcChain>
</file>

<file path=xl/sharedStrings.xml><?xml version="1.0" encoding="utf-8"?>
<sst xmlns="http://schemas.openxmlformats.org/spreadsheetml/2006/main" count="32" uniqueCount="30">
  <si>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</si>
  <si>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</si>
  <si>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</si>
  <si>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</si>
  <si>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</si>
  <si>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</si>
  <si>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</si>
  <si>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</si>
  <si>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</si>
  <si>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</si>
  <si>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</si>
  <si>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</si>
  <si>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Tasa a Licitar</t>
  </si>
  <si>
    <t>Dólar MEP - 6 meses</t>
  </si>
  <si>
    <t>Capital (USD)</t>
  </si>
  <si>
    <t>Intereses (USD)</t>
  </si>
  <si>
    <t>Amortización (USD)</t>
  </si>
  <si>
    <t>Capital Residual (USD)</t>
  </si>
  <si>
    <t>Flujo (USD)</t>
  </si>
  <si>
    <t>VN (USD)</t>
  </si>
  <si>
    <t>TNA (180 d)</t>
  </si>
  <si>
    <t>Obligaciones Negociables Banco Supervielle S.A. Clase P</t>
  </si>
  <si>
    <t>Relación de Canje</t>
  </si>
  <si>
    <t>Promedio</t>
  </si>
  <si>
    <t xml:space="preserve">Cálculo del VN a Suscribir de ON Clase P integrando con ON Clase I </t>
  </si>
  <si>
    <t>Por cada US$1 de valor nominal de Obligaciones Negociables Clase I, que sus tenedores apliquen, en o antes de la Fecha de Integración en Especie, para la integración en especie de las Obligaciones Negociables Clase P, los inversores recibirán US$1,023307 V/N de Obligaciones Negociables Clase P</t>
  </si>
  <si>
    <t>En el caso en que, como resultado de la aplicación de Relación de Canje el valor nominal de las Obligaciones Negociables, a ser adjudicados a cualquier inversor que haya indicado que integraría la suscripción en especie, incluyera entre 1 y 99 centavos, la Emisora procederá a realizar un redondeo hacia la unidad menor inmediatamente anterior</t>
  </si>
  <si>
    <t>INGRESAR VN A ENTREGAR DE BPCIO</t>
  </si>
  <si>
    <t>VN a Suscribir ON Clase P (USD MEP)</t>
  </si>
  <si>
    <t>VN a Entregar de ON Clase I (BPCIO) (USD MEP)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</si>
</sst>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_ &quot;$&quot;\ * #,##0_ ;_ &quot;$&quot;\ * \-#,##0_ ;_ &quot;$&quot;\ * &quot;-&quot;_ ;_ @_ "/>
    <numFmt numFmtId="174" formatCode="0.000%"/>
    <numFmt numFmtId="175" formatCode="[$USD]\ #,##0"/>
    <numFmt numFmtId="176" formatCode="_ * #,##0.0000_ ;_ * \-#,##0.0000_ ;_ * &quot;-&quot;??_ ;_ @_ "/>
    <numFmt numFmtId="177" formatCode="_-* #,##0.0000_-;\-* #,##0.0000_-;_-* &quot;-&quot;????_-;_-@_-"/>
    <numFmt numFmtId="178" formatCode="_-* #,##0.0000_-;\-* #,##0.0000_-;_-* &quot;-&quot;??_-;_-@_-"/>
    <numFmt numFmtId="179" formatCode="_ * #,##0.000000_ ;_ * \-#,##0.000000_ ;_ * &quot;-&quot;??_ ;_ @_ "/>
  </numFmts>
  <fonts count="2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0"/>
      <name val="Calibri"/>
      <family val="2"/>
      <scheme val="minor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/>
      <top style="hair">
        <color theme="0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0" applyFont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4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3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10" fontId="8" fillId="3" borderId="2" xfId="1" applyNumberFormat="1" applyFont="1" applyFill="1" applyBorder="1" applyProtection="1">
      <protection locked="0" hidden="1"/>
    </xf>
    <xf numFmtId="0" fontId="5" fillId="0" borderId="0" xfId="7" applyFont="1" applyAlignment="1" applyProtection="1">
      <protection hidden="1"/>
    </xf>
    <xf numFmtId="0" fontId="6" fillId="0" borderId="0" xfId="7" applyFont="1" applyAlignment="1" applyProtection="1">
      <alignment horizontal="left" vertical="center"/>
      <protection hidden="1"/>
    </xf>
    <xf numFmtId="175" fontId="6" fillId="0" borderId="0" xfId="7" applyNumberFormat="1" applyFont="1" applyAlignment="1" applyProtection="1">
      <alignment horizontal="right" vertical="center"/>
      <protection hidden="1"/>
    </xf>
    <xf numFmtId="175" fontId="6" fillId="5" borderId="0" xfId="7" applyNumberFormat="1" applyFont="1" applyFill="1" applyAlignment="1" applyProtection="1">
      <alignment horizontal="right" vertical="center"/>
      <protection hidden="1"/>
    </xf>
    <xf numFmtId="0" fontId="17" fillId="0" borderId="0" xfId="7" applyFont="1" applyAlignment="1" applyProtection="1">
      <alignment vertical="center" wrapText="1"/>
      <protection hidden="1"/>
    </xf>
    <xf numFmtId="0" fontId="5" fillId="5" borderId="0" xfId="7" applyFont="1" applyFill="1" applyAlignment="1" applyProtection="1">
      <protection hidden="1"/>
    </xf>
    <xf numFmtId="0" fontId="19" fillId="0" borderId="0" xfId="7" applyFont="1" applyAlignment="1" applyProtection="1">
      <alignment horizontal="center" vertical="center" wrapText="1"/>
      <protection hidden="1"/>
    </xf>
    <xf numFmtId="0" fontId="6" fillId="5" borderId="0" xfId="3" applyFont="1" applyFill="1" applyAlignment="1" applyProtection="1">
      <alignment horizontal="center" vertical="center" wrapText="1"/>
      <protection hidden="1"/>
    </xf>
    <xf numFmtId="170" fontId="20" fillId="3" borderId="2" xfId="5" applyNumberFormat="1" applyFont="1" applyFill="1" applyBorder="1" applyProtection="1">
      <protection locked="0" hidden="1"/>
    </xf>
    <xf numFmtId="0" fontId="21" fillId="0" borderId="0" xfId="7" applyFont="1" applyAlignment="1" applyProtection="1">
      <alignment horizontal="left" vertical="center" wrapText="1"/>
      <protection hidden="1"/>
    </xf>
    <xf numFmtId="176" fontId="20" fillId="5" borderId="0" xfId="5" applyNumberFormat="1" applyFont="1" applyFill="1" applyBorder="1" applyProtection="1">
      <protection hidden="1"/>
    </xf>
    <xf numFmtId="0" fontId="19" fillId="5" borderId="0" xfId="7" applyFont="1" applyFill="1" applyAlignment="1" applyProtection="1">
      <alignment horizontal="center" vertical="center" wrapText="1"/>
      <protection hidden="1"/>
    </xf>
    <xf numFmtId="0" fontId="16" fillId="5" borderId="13" xfId="7" applyFont="1" applyFill="1" applyBorder="1" applyAlignment="1" applyProtection="1">
      <alignment horizontal="center"/>
      <protection hidden="1"/>
    </xf>
    <xf numFmtId="176" fontId="20" fillId="5" borderId="14" xfId="5" applyNumberFormat="1" applyFont="1" applyFill="1" applyBorder="1" applyProtection="1">
      <protection hidden="1"/>
    </xf>
    <xf numFmtId="170" fontId="18" fillId="2" borderId="10" xfId="5" applyNumberFormat="1" applyFont="1" applyFill="1" applyBorder="1" applyAlignment="1" applyProtection="1">
      <alignment vertical="center"/>
      <protection hidden="1"/>
    </xf>
    <xf numFmtId="177" fontId="21" fillId="0" borderId="0" xfId="7" applyNumberFormat="1" applyFont="1" applyAlignment="1" applyProtection="1">
      <alignment horizontal="left" vertical="center" wrapText="1"/>
      <protection hidden="1"/>
    </xf>
    <xf numFmtId="14" fontId="5" fillId="0" borderId="0" xfId="7" applyNumberFormat="1" applyFont="1" applyAlignment="1" applyProtection="1">
      <protection hidden="1"/>
    </xf>
    <xf numFmtId="14" fontId="5" fillId="5" borderId="0" xfId="7" applyNumberFormat="1" applyFont="1" applyFill="1" applyAlignment="1" applyProtection="1">
      <protection hidden="1"/>
    </xf>
    <xf numFmtId="0" fontId="1" fillId="0" borderId="0" xfId="4" applyProtection="1">
      <protection hidden="1"/>
    </xf>
    <xf numFmtId="0" fontId="24" fillId="5" borderId="0" xfId="4" applyFont="1" applyFill="1" applyAlignment="1" applyProtection="1">
      <alignment horizontal="center" vertical="top" wrapText="1"/>
      <protection hidden="1"/>
    </xf>
    <xf numFmtId="178" fontId="5" fillId="0" borderId="0" xfId="8" applyNumberFormat="1" applyFont="1" applyAlignment="1" applyProtection="1">
      <protection hidden="1"/>
    </xf>
    <xf numFmtId="178" fontId="15" fillId="3" borderId="0" xfId="8" applyNumberFormat="1" applyFont="1" applyFill="1" applyAlignment="1" applyProtection="1">
      <protection hidden="1"/>
    </xf>
    <xf numFmtId="0" fontId="15" fillId="0" borderId="0" xfId="7" applyFont="1" applyAlignment="1" applyProtection="1">
      <protection hidden="1"/>
    </xf>
    <xf numFmtId="178" fontId="15" fillId="0" borderId="0" xfId="7" applyNumberFormat="1" applyFont="1" applyAlignment="1" applyProtection="1">
      <protection hidden="1"/>
    </xf>
    <xf numFmtId="0" fontId="25" fillId="5" borderId="0" xfId="4" applyFont="1" applyFill="1" applyAlignment="1" applyProtection="1">
      <alignment horizontal="center" vertical="top" wrapText="1"/>
      <protection hidden="1"/>
    </xf>
    <xf numFmtId="0" fontId="1" fillId="0" borderId="0" xfId="7" applyAlignment="1" applyProtection="1">
      <protection hidden="1"/>
    </xf>
    <xf numFmtId="165" fontId="5" fillId="0" borderId="0" xfId="5" applyFont="1" applyAlignment="1" applyProtection="1">
      <protection hidden="1"/>
    </xf>
    <xf numFmtId="179" fontId="20" fillId="2" borderId="2" xfId="5" applyNumberFormat="1" applyFont="1" applyFill="1" applyBorder="1" applyProtection="1"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23" fillId="2" borderId="0" xfId="4" applyFont="1" applyFill="1" applyAlignment="1" applyProtection="1">
      <alignment horizontal="center" vertical="center" wrapText="1"/>
      <protection hidden="1"/>
    </xf>
    <xf numFmtId="0" fontId="6" fillId="0" borderId="0" xfId="7" applyFont="1" applyAlignment="1" applyProtection="1">
      <alignment horizontal="left" vertical="center"/>
      <protection hidden="1"/>
    </xf>
    <xf numFmtId="0" fontId="18" fillId="0" borderId="0" xfId="4" applyFont="1" applyAlignment="1" applyProtection="1">
      <alignment horizontal="center" vertical="center"/>
      <protection hidden="1"/>
    </xf>
    <xf numFmtId="0" fontId="16" fillId="4" borderId="12" xfId="7" applyFont="1" applyFill="1" applyBorder="1" applyAlignment="1" applyProtection="1">
      <alignment horizontal="center"/>
      <protection hidden="1"/>
    </xf>
    <xf numFmtId="0" fontId="16" fillId="4" borderId="3" xfId="7" applyFont="1" applyFill="1" applyBorder="1" applyAlignment="1" applyProtection="1">
      <alignment horizontal="center"/>
      <protection hidden="1"/>
    </xf>
    <xf numFmtId="166" fontId="22" fillId="4" borderId="6" xfId="7" applyNumberFormat="1" applyFont="1" applyFill="1" applyBorder="1" applyAlignment="1" applyProtection="1">
      <alignment horizontal="center" vertical="center"/>
      <protection hidden="1"/>
    </xf>
    <xf numFmtId="166" fontId="22" fillId="4" borderId="9" xfId="7" applyNumberFormat="1" applyFont="1" applyFill="1" applyBorder="1" applyAlignment="1" applyProtection="1">
      <alignment horizontal="center" vertical="center"/>
      <protection hidden="1"/>
    </xf>
  </cellXfs>
  <cellStyles count="9">
    <cellStyle name="Millares" xfId="2" builtinId="3"/>
    <cellStyle name="Millares 2" xfId="5" xr:uid="{7991B591-6442-474D-A7CE-578C4E2BF367}"/>
    <cellStyle name="Millares 3" xfId="8" xr:uid="{619B6C2F-4713-4B48-9DCE-FA9263CF812F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11</xdr:col>
      <xdr:colOff>1295782</xdr:colOff>
      <xdr:row>3</xdr:row>
      <xdr:rowOff>119313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5999" y="244310"/>
          <a:ext cx="1335471" cy="4306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1301750</xdr:colOff>
      <xdr:row>0</xdr:row>
      <xdr:rowOff>111125</xdr:rowOff>
    </xdr:from>
    <xdr:to>
      <xdr:col>5</xdr:col>
      <xdr:colOff>1911625</xdr:colOff>
      <xdr:row>5</xdr:row>
      <xdr:rowOff>44097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C95C14-D06E-4A5D-801B-A1C316A80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9719" y="111125"/>
          <a:ext cx="1852094" cy="885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132292</xdr:colOff>
      <xdr:row>0</xdr:row>
      <xdr:rowOff>158750</xdr:rowOff>
    </xdr:from>
    <xdr:to>
      <xdr:col>1</xdr:col>
      <xdr:colOff>132292</xdr:colOff>
      <xdr:row>3</xdr:row>
      <xdr:rowOff>164634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8FB3CB-25C0-4120-BBF5-C8FDFE318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7692" y="158750"/>
          <a:ext cx="0" cy="577384"/>
        </a:xfrm>
        <a:prstGeom prst="rect">
          <a:avLst/>
        </a:prstGeom>
      </xdr:spPr>
    </xdr:pic>
    <xdr:clientData/>
  </xdr:twoCellAnchor>
  <xdr:twoCellAnchor editAs="oneCell">
    <xdr:from>
      <xdr:col>5</xdr:col>
      <xdr:colOff>402167</xdr:colOff>
      <xdr:row>0</xdr:row>
      <xdr:rowOff>63500</xdr:rowOff>
    </xdr:from>
    <xdr:to>
      <xdr:col>5</xdr:col>
      <xdr:colOff>1662205</xdr:colOff>
      <xdr:row>2</xdr:row>
      <xdr:rowOff>103187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C4A431-7C88-4BE6-BAC5-6B35BD280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1792" y="63500"/>
          <a:ext cx="1260038" cy="420687"/>
        </a:xfrm>
        <a:prstGeom prst="rect">
          <a:avLst/>
        </a:prstGeom>
      </xdr:spPr>
    </xdr:pic>
    <xdr:clientData/>
  </xdr:twoCellAnchor>
  <xdr:twoCellAnchor editAs="oneCell">
    <xdr:from>
      <xdr:col>0</xdr:col>
      <xdr:colOff>1164166</xdr:colOff>
      <xdr:row>0</xdr:row>
      <xdr:rowOff>0</xdr:rowOff>
    </xdr:from>
    <xdr:to>
      <xdr:col>1</xdr:col>
      <xdr:colOff>1725093</xdr:colOff>
      <xdr:row>4</xdr:row>
      <xdr:rowOff>123472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930B9DD2-FD33-432F-8992-06F149668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66" y="0"/>
          <a:ext cx="1852094" cy="885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V56"/>
  <sheetViews>
    <sheetView showGridLines="0" tabSelected="1" zoomScale="80" zoomScaleNormal="80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5.5703125" style="21" customWidth="1"/>
    <col min="2" max="2" width="38.7109375" style="21" hidden="1" customWidth="1" outlineLevel="1"/>
    <col min="3" max="3" width="16" style="21" hidden="1" customWidth="1" outlineLevel="1"/>
    <col min="4" max="4" width="38.7109375" style="21" hidden="1" customWidth="1" outlineLevel="1"/>
    <col min="5" max="5" width="19.85546875" style="28" hidden="1" customWidth="1" outlineLevel="1"/>
    <col min="6" max="6" width="40.140625" style="44" customWidth="1" collapsed="1"/>
    <col min="7" max="7" width="17.140625" style="28" customWidth="1"/>
    <col min="8" max="8" width="13.7109375" style="28" bestFit="1" customWidth="1"/>
    <col min="9" max="9" width="18.140625" style="28" customWidth="1"/>
    <col min="10" max="10" width="18.5703125" style="28" bestFit="1" customWidth="1"/>
    <col min="11" max="11" width="24.7109375" style="28" customWidth="1"/>
    <col min="12" max="12" width="19.42578125" style="28" customWidth="1"/>
    <col min="13" max="13" width="19.7109375" style="33" customWidth="1"/>
    <col min="14" max="14" width="12.140625" style="21" hidden="1" customWidth="1" outlineLevel="1"/>
    <col min="15" max="15" width="11" style="21" hidden="1" customWidth="1" outlineLevel="1"/>
    <col min="16" max="16" width="19.7109375" style="21" hidden="1" customWidth="1" outlineLevel="1"/>
    <col min="17" max="17" width="9.85546875" style="21" hidden="1" customWidth="1" outlineLevel="1"/>
    <col min="18" max="18" width="19.7109375" style="21" customWidth="1" collapsed="1"/>
    <col min="19" max="19" width="19.7109375" style="21" customWidth="1"/>
    <col min="20" max="88" width="11.42578125" style="21" customWidth="1"/>
    <col min="89" max="90" width="11.42578125" style="21"/>
    <col min="91" max="91" width="11.42578125" style="21" hidden="1" customWidth="1" outlineLevel="1"/>
    <col min="92" max="92" width="11.42578125" style="21" hidden="1" customWidth="1" outlineLevel="1" collapsed="1"/>
    <col min="93" max="93" width="11.42578125" style="21" hidden="1" customWidth="1" outlineLevel="1"/>
    <col min="94" max="94" width="11.42578125" style="21" hidden="1" customWidth="1" outlineLevel="1" collapsed="1"/>
    <col min="95" max="95" width="11.42578125" style="21" hidden="1" customWidth="1" outlineLevel="1"/>
    <col min="96" max="96" width="11.42578125" style="21" hidden="1" customWidth="1" outlineLevel="1" collapsed="1"/>
    <col min="97" max="97" width="11.42578125" style="21" hidden="1" customWidth="1" outlineLevel="1"/>
    <col min="98" max="98" width="0" style="21" hidden="1" customWidth="1" outlineLevel="1" collapsed="1"/>
    <col min="99" max="99" width="0" style="21" hidden="1" customWidth="1" outlineLevel="1"/>
    <col min="100" max="100" width="11.42578125" style="21" outlineLevel="1" collapsed="1"/>
    <col min="101" max="16384" width="11.42578125" style="21" outlineLevel="1"/>
  </cols>
  <sheetData>
    <row r="1" spans="2:18" ht="15" customHeight="1"/>
    <row r="2" spans="2:18">
      <c r="E2" s="17"/>
      <c r="F2" s="18"/>
      <c r="G2" s="17"/>
      <c r="H2" s="17"/>
      <c r="I2" s="17"/>
      <c r="J2" s="17"/>
      <c r="K2" s="17"/>
      <c r="L2" s="17"/>
      <c r="M2" s="19"/>
      <c r="N2" s="20"/>
      <c r="O2" s="20"/>
      <c r="P2" s="20"/>
      <c r="Q2" s="20"/>
      <c r="R2" s="20"/>
    </row>
    <row r="3" spans="2:18">
      <c r="E3" s="17"/>
      <c r="F3" s="18"/>
      <c r="G3" s="17"/>
      <c r="H3" s="17"/>
      <c r="I3" s="17"/>
      <c r="J3" s="17"/>
      <c r="K3" s="17"/>
      <c r="L3" s="17"/>
      <c r="M3" s="19"/>
      <c r="N3" s="20"/>
      <c r="O3" s="20"/>
      <c r="P3" s="20"/>
      <c r="Q3" s="20"/>
      <c r="R3" s="20"/>
    </row>
    <row r="4" spans="2:18">
      <c r="E4" s="17"/>
      <c r="F4" s="18"/>
      <c r="G4" s="17"/>
      <c r="H4" s="17"/>
      <c r="I4" s="17"/>
      <c r="J4" s="17"/>
      <c r="K4" s="17"/>
      <c r="L4" s="17"/>
      <c r="M4" s="19"/>
      <c r="N4" s="20"/>
      <c r="O4" s="20"/>
      <c r="P4" s="20"/>
      <c r="Q4" s="20"/>
      <c r="R4" s="20"/>
    </row>
    <row r="5" spans="2:18">
      <c r="E5" s="17"/>
      <c r="F5" s="18"/>
      <c r="G5" s="17"/>
      <c r="H5" s="17"/>
      <c r="I5" s="17"/>
      <c r="J5" s="17"/>
      <c r="K5" s="17"/>
      <c r="L5" s="17"/>
      <c r="M5" s="19"/>
      <c r="N5" s="20"/>
      <c r="O5" s="20"/>
      <c r="P5" s="20"/>
      <c r="Q5" s="20"/>
      <c r="R5" s="20"/>
    </row>
    <row r="6" spans="2:18">
      <c r="E6" s="17"/>
      <c r="F6" s="2" t="s">
        <v>21</v>
      </c>
      <c r="G6" s="17"/>
      <c r="H6" s="17"/>
      <c r="I6" s="17"/>
      <c r="J6" s="17"/>
      <c r="K6" s="17"/>
      <c r="L6" s="17"/>
      <c r="M6" s="19"/>
      <c r="N6" s="20"/>
      <c r="O6" s="20"/>
      <c r="P6" s="20"/>
      <c r="Q6" s="20"/>
      <c r="R6" s="20"/>
    </row>
    <row r="7" spans="2:18">
      <c r="E7" s="17"/>
      <c r="F7" s="2" t="s">
        <v>13</v>
      </c>
      <c r="G7" s="17"/>
      <c r="H7" s="17"/>
      <c r="I7" s="17"/>
      <c r="J7" s="17"/>
      <c r="K7" s="17"/>
      <c r="L7" s="17"/>
      <c r="M7" s="19"/>
      <c r="N7" s="20"/>
      <c r="O7" s="20"/>
      <c r="P7" s="20"/>
      <c r="Q7" s="20"/>
      <c r="R7" s="20"/>
    </row>
    <row r="8" spans="2:18">
      <c r="E8" s="17"/>
      <c r="F8" s="18"/>
      <c r="G8" s="17"/>
      <c r="H8" s="17"/>
      <c r="I8" s="17"/>
      <c r="J8" s="17"/>
      <c r="K8" s="17"/>
      <c r="L8" s="17"/>
      <c r="M8" s="19"/>
      <c r="N8" s="20"/>
      <c r="O8" s="20"/>
      <c r="P8" s="20"/>
      <c r="Q8" s="20"/>
      <c r="R8" s="20"/>
    </row>
    <row r="9" spans="2:18">
      <c r="E9" s="17"/>
      <c r="F9" s="23" t="s">
        <v>19</v>
      </c>
      <c r="G9" s="24">
        <v>1200</v>
      </c>
      <c r="H9" s="17"/>
      <c r="I9" s="17"/>
      <c r="J9" s="87" t="s">
        <v>0</v>
      </c>
      <c r="K9" s="87"/>
      <c r="L9" s="3">
        <f>+XIRR(L15:L19,F15:F19)</f>
        <v>4.5502027869224554E-2</v>
      </c>
      <c r="M9" s="4"/>
      <c r="N9" s="20"/>
      <c r="O9" s="20"/>
      <c r="P9" s="20"/>
      <c r="Q9" s="20"/>
      <c r="R9" s="20"/>
    </row>
    <row r="10" spans="2:18">
      <c r="E10" s="17"/>
      <c r="F10" s="23" t="s">
        <v>6</v>
      </c>
      <c r="G10" s="25">
        <v>45803</v>
      </c>
      <c r="H10" s="17"/>
      <c r="I10" s="17"/>
      <c r="J10" s="87" t="s">
        <v>20</v>
      </c>
      <c r="K10" s="87"/>
      <c r="L10" s="3">
        <f>+(((1+L9)^(180/365)-1)*(365/180))</f>
        <v>4.4988989234668937E-2</v>
      </c>
      <c r="M10" s="26"/>
      <c r="N10" s="20"/>
      <c r="O10" s="20"/>
      <c r="P10" s="20"/>
      <c r="Q10" s="20"/>
      <c r="R10" s="20"/>
    </row>
    <row r="11" spans="2:18">
      <c r="E11" s="17"/>
      <c r="F11" s="23" t="s">
        <v>12</v>
      </c>
      <c r="G11" s="57">
        <v>4.4999999999999998E-2</v>
      </c>
      <c r="H11" s="17"/>
      <c r="I11" s="17"/>
      <c r="J11" s="87" t="s">
        <v>2</v>
      </c>
      <c r="K11" s="87"/>
      <c r="L11" s="27">
        <f>+SUM(Q16:Q19)/(365/12)</f>
        <v>6.0493150684931507</v>
      </c>
      <c r="M11" s="26"/>
      <c r="N11" s="20"/>
      <c r="O11" s="20"/>
      <c r="P11" s="20"/>
      <c r="Q11" s="20"/>
      <c r="R11" s="20"/>
    </row>
    <row r="12" spans="2:18">
      <c r="E12" s="17"/>
      <c r="F12" s="18"/>
      <c r="G12" s="17"/>
      <c r="H12" s="31"/>
      <c r="I12" s="22"/>
      <c r="J12" s="87" t="s">
        <v>8</v>
      </c>
      <c r="K12" s="87"/>
      <c r="L12" s="3">
        <f>+N27/G15</f>
        <v>0.99999999981872156</v>
      </c>
      <c r="M12" s="29"/>
      <c r="N12" s="30"/>
      <c r="O12" s="20"/>
      <c r="P12" s="20"/>
      <c r="Q12" s="20"/>
      <c r="R12" s="20"/>
    </row>
    <row r="13" spans="2:18" ht="15.75" thickBot="1">
      <c r="E13" s="17"/>
      <c r="F13" s="18"/>
      <c r="G13" s="17"/>
      <c r="H13" s="17"/>
      <c r="I13" s="17"/>
      <c r="J13" s="17"/>
      <c r="K13" s="17"/>
      <c r="L13" s="17"/>
      <c r="M13" s="32"/>
      <c r="N13" s="30"/>
      <c r="O13" s="20"/>
      <c r="P13" s="20"/>
      <c r="Q13" s="20"/>
      <c r="R13" s="20"/>
    </row>
    <row r="14" spans="2:18" s="34" customFormat="1" ht="28.5" customHeight="1" thickBot="1">
      <c r="B14" s="35"/>
      <c r="C14" s="35" t="s">
        <v>7</v>
      </c>
      <c r="D14" s="35"/>
      <c r="E14" s="36"/>
      <c r="F14" s="48" t="s">
        <v>3</v>
      </c>
      <c r="G14" s="51" t="s">
        <v>14</v>
      </c>
      <c r="H14" s="51" t="s">
        <v>4</v>
      </c>
      <c r="I14" s="51" t="s">
        <v>15</v>
      </c>
      <c r="J14" s="51" t="s">
        <v>16</v>
      </c>
      <c r="K14" s="51" t="s">
        <v>17</v>
      </c>
      <c r="L14" s="52" t="s">
        <v>18</v>
      </c>
      <c r="M14" s="37"/>
      <c r="N14" s="5" t="s">
        <v>1</v>
      </c>
      <c r="O14" s="5" t="s">
        <v>5</v>
      </c>
      <c r="P14" s="6"/>
      <c r="Q14" s="5" t="s">
        <v>9</v>
      </c>
      <c r="R14" s="38"/>
    </row>
    <row r="15" spans="2:18">
      <c r="B15" s="7">
        <f>+D15</f>
        <v>45803</v>
      </c>
      <c r="C15" s="53">
        <f>+$G$11+$G$12</f>
        <v>4.4999999999999998E-2</v>
      </c>
      <c r="D15" s="7">
        <f>+G10</f>
        <v>45803</v>
      </c>
      <c r="E15" s="41"/>
      <c r="F15" s="8">
        <f>+G10</f>
        <v>45803</v>
      </c>
      <c r="G15" s="50">
        <f>+G9</f>
        <v>1200</v>
      </c>
      <c r="H15" s="46"/>
      <c r="I15" s="45"/>
      <c r="J15" s="45"/>
      <c r="K15" s="50">
        <f t="shared" ref="K15:K16" si="0">+G15-J15</f>
        <v>1200</v>
      </c>
      <c r="L15" s="47">
        <f>-G15</f>
        <v>-1200</v>
      </c>
      <c r="M15" s="42"/>
      <c r="N15" s="9"/>
      <c r="O15" s="9"/>
      <c r="P15" s="1"/>
      <c r="Q15" s="1"/>
      <c r="R15" s="20"/>
    </row>
    <row r="16" spans="2:18" ht="15.75" thickBot="1">
      <c r="B16" s="7">
        <f>+EDATE(B15,6)</f>
        <v>45987</v>
      </c>
      <c r="C16" s="53">
        <f>+$G$11+$G$12</f>
        <v>4.4999999999999998E-2</v>
      </c>
      <c r="D16" s="7">
        <f>+B16</f>
        <v>45987</v>
      </c>
      <c r="E16" s="41"/>
      <c r="F16" s="11">
        <f t="shared" ref="F16" si="1">+D16</f>
        <v>45987</v>
      </c>
      <c r="G16" s="50">
        <f>+K15</f>
        <v>1200</v>
      </c>
      <c r="H16" s="49">
        <f>+D16-B15</f>
        <v>184</v>
      </c>
      <c r="I16" s="45">
        <f>+G16*($G$11)*(H16)/365</f>
        <v>27.221917808219178</v>
      </c>
      <c r="J16" s="50">
        <f>$G$9*1</f>
        <v>1200</v>
      </c>
      <c r="K16" s="50">
        <f t="shared" si="0"/>
        <v>0</v>
      </c>
      <c r="L16" s="47">
        <f>+I16+J16</f>
        <v>1227.2219178082191</v>
      </c>
      <c r="M16" s="42"/>
      <c r="N16" s="12">
        <f>+L16/(1+$L$9)^((O16)/365)</f>
        <v>1199.9999997824659</v>
      </c>
      <c r="O16" s="13">
        <f>+F16-$F$15</f>
        <v>184</v>
      </c>
      <c r="P16" s="1"/>
      <c r="Q16" s="14">
        <f>+(N16/$N$27)*O16</f>
        <v>184</v>
      </c>
      <c r="R16" s="20"/>
    </row>
    <row r="17" spans="2:18" hidden="1">
      <c r="B17" s="7"/>
      <c r="C17" s="53"/>
      <c r="D17" s="10"/>
      <c r="E17" s="41"/>
      <c r="F17" s="11"/>
      <c r="G17" s="50"/>
      <c r="H17" s="49"/>
      <c r="I17" s="45"/>
      <c r="J17" s="45"/>
      <c r="K17" s="50"/>
      <c r="L17" s="47"/>
      <c r="M17" s="42"/>
      <c r="N17" s="12"/>
      <c r="O17" s="13"/>
      <c r="P17" s="1"/>
      <c r="Q17" s="14"/>
      <c r="R17" s="20"/>
    </row>
    <row r="18" spans="2:18" hidden="1">
      <c r="B18" s="7"/>
      <c r="C18" s="53"/>
      <c r="D18" s="10"/>
      <c r="E18" s="41"/>
      <c r="F18" s="11"/>
      <c r="G18" s="50"/>
      <c r="H18" s="49"/>
      <c r="I18" s="45"/>
      <c r="J18" s="45"/>
      <c r="K18" s="50"/>
      <c r="L18" s="47"/>
      <c r="M18" s="42"/>
      <c r="N18" s="12"/>
      <c r="O18" s="13"/>
      <c r="P18" s="1"/>
      <c r="Q18" s="14"/>
      <c r="R18" s="20"/>
    </row>
    <row r="19" spans="2:18" ht="15.75" hidden="1" thickBot="1">
      <c r="B19" s="7"/>
      <c r="C19" s="53"/>
      <c r="D19" s="10"/>
      <c r="E19" s="41"/>
      <c r="F19" s="11"/>
      <c r="G19" s="50"/>
      <c r="H19" s="49"/>
      <c r="I19" s="45"/>
      <c r="J19" s="50"/>
      <c r="K19" s="50"/>
      <c r="L19" s="47"/>
      <c r="M19" s="42"/>
      <c r="N19" s="12"/>
      <c r="O19" s="13"/>
      <c r="P19" s="1"/>
      <c r="Q19" s="14"/>
      <c r="R19" s="20"/>
    </row>
    <row r="20" spans="2:18" hidden="1">
      <c r="B20" s="7"/>
      <c r="C20" s="39"/>
      <c r="D20" s="10"/>
      <c r="E20" s="41"/>
      <c r="F20" s="11"/>
      <c r="G20" s="50"/>
      <c r="H20" s="49"/>
      <c r="I20" s="45"/>
      <c r="J20" s="45"/>
      <c r="K20" s="50"/>
      <c r="L20" s="47"/>
      <c r="M20" s="42"/>
      <c r="N20" s="12"/>
      <c r="O20" s="13"/>
      <c r="P20" s="1"/>
      <c r="Q20" s="14"/>
      <c r="R20" s="20"/>
    </row>
    <row r="21" spans="2:18" hidden="1">
      <c r="B21" s="7"/>
      <c r="C21" s="39"/>
      <c r="D21" s="10"/>
      <c r="E21" s="41"/>
      <c r="F21" s="11"/>
      <c r="G21" s="50"/>
      <c r="H21" s="49"/>
      <c r="I21" s="45"/>
      <c r="J21" s="45"/>
      <c r="K21" s="50"/>
      <c r="L21" s="47"/>
      <c r="M21" s="42"/>
      <c r="N21" s="12"/>
      <c r="O21" s="13"/>
      <c r="P21" s="1"/>
      <c r="Q21" s="14"/>
      <c r="R21" s="20"/>
    </row>
    <row r="22" spans="2:18" hidden="1">
      <c r="B22" s="7"/>
      <c r="C22" s="39"/>
      <c r="D22" s="10"/>
      <c r="E22" s="41"/>
      <c r="F22" s="11"/>
      <c r="G22" s="50"/>
      <c r="H22" s="49"/>
      <c r="I22" s="45"/>
      <c r="J22" s="45"/>
      <c r="K22" s="50"/>
      <c r="L22" s="47"/>
      <c r="M22" s="42"/>
      <c r="N22" s="12"/>
      <c r="O22" s="13"/>
      <c r="P22" s="1"/>
      <c r="Q22" s="14"/>
      <c r="R22" s="20"/>
    </row>
    <row r="23" spans="2:18" ht="15.75" hidden="1" thickBot="1">
      <c r="B23" s="7"/>
      <c r="C23" s="39"/>
      <c r="D23" s="10"/>
      <c r="E23" s="41"/>
      <c r="F23" s="11"/>
      <c r="G23" s="50"/>
      <c r="H23" s="49"/>
      <c r="I23" s="45"/>
      <c r="J23" s="45"/>
      <c r="K23" s="50"/>
      <c r="L23" s="47"/>
      <c r="M23" s="42"/>
      <c r="N23" s="12"/>
      <c r="O23" s="13"/>
      <c r="P23" s="1"/>
      <c r="Q23" s="14"/>
      <c r="R23" s="20"/>
    </row>
    <row r="24" spans="2:18" hidden="1">
      <c r="B24" s="7"/>
      <c r="C24" s="39"/>
      <c r="D24" s="10"/>
      <c r="E24" s="41"/>
      <c r="F24" s="11"/>
      <c r="G24" s="50"/>
      <c r="H24" s="49"/>
      <c r="I24" s="45"/>
      <c r="J24" s="50"/>
      <c r="K24" s="50"/>
      <c r="L24" s="47"/>
      <c r="M24" s="42"/>
      <c r="N24" s="12"/>
      <c r="O24" s="13"/>
      <c r="P24" s="1"/>
      <c r="Q24" s="14"/>
      <c r="R24" s="20"/>
    </row>
    <row r="25" spans="2:18" hidden="1">
      <c r="B25" s="7"/>
      <c r="C25" s="39"/>
      <c r="D25" s="10"/>
      <c r="E25" s="41"/>
      <c r="F25" s="11"/>
      <c r="G25" s="50"/>
      <c r="H25" s="49"/>
      <c r="I25" s="45"/>
      <c r="J25" s="50"/>
      <c r="K25" s="50"/>
      <c r="L25" s="47"/>
      <c r="M25" s="42"/>
      <c r="N25" s="12"/>
      <c r="O25" s="13"/>
      <c r="P25" s="1"/>
      <c r="Q25" s="14"/>
      <c r="R25" s="20"/>
    </row>
    <row r="26" spans="2:18" ht="15.75" hidden="1" thickBot="1">
      <c r="B26" s="7"/>
      <c r="C26" s="39"/>
      <c r="D26" s="10"/>
      <c r="E26" s="41"/>
      <c r="F26" s="11"/>
      <c r="G26" s="50"/>
      <c r="H26" s="49"/>
      <c r="I26" s="45"/>
      <c r="J26" s="50"/>
      <c r="K26" s="50"/>
      <c r="L26" s="47"/>
      <c r="M26" s="42"/>
      <c r="N26" s="12"/>
      <c r="O26" s="13"/>
      <c r="P26" s="1"/>
      <c r="Q26" s="14"/>
      <c r="R26" s="20"/>
    </row>
    <row r="27" spans="2:18" ht="15.75" thickBot="1">
      <c r="B27" s="40"/>
      <c r="C27" s="39"/>
      <c r="D27" s="40"/>
      <c r="E27" s="17"/>
      <c r="F27" s="88" t="s">
        <v>10</v>
      </c>
      <c r="G27" s="89"/>
      <c r="H27" s="89"/>
      <c r="I27" s="54">
        <f>SUM(I16:I23)</f>
        <v>27.221917808219178</v>
      </c>
      <c r="J27" s="55">
        <f>SUM(J16:J23)</f>
        <v>1200</v>
      </c>
      <c r="K27" s="54"/>
      <c r="L27" s="56">
        <f>SUM(L15:L23)</f>
        <v>27.221917808219132</v>
      </c>
      <c r="M27" s="43"/>
      <c r="N27" s="15">
        <f>SUM(N16:N23)</f>
        <v>1199.9999997824659</v>
      </c>
      <c r="O27" s="1"/>
      <c r="P27" s="1"/>
      <c r="Q27" s="1"/>
      <c r="R27" s="20"/>
    </row>
    <row r="28" spans="2:18">
      <c r="E28" s="17"/>
      <c r="F28" s="18"/>
      <c r="G28" s="17"/>
      <c r="H28" s="17"/>
      <c r="I28" s="17"/>
      <c r="J28" s="17"/>
      <c r="K28" s="17"/>
      <c r="L28" s="17"/>
      <c r="M28" s="19"/>
      <c r="N28" s="20"/>
      <c r="O28" s="20"/>
      <c r="P28" s="20"/>
      <c r="Q28" s="20"/>
      <c r="R28" s="20"/>
    </row>
    <row r="29" spans="2:18">
      <c r="E29" s="17"/>
      <c r="F29" s="17"/>
      <c r="G29" s="17"/>
      <c r="H29" s="17"/>
      <c r="I29" s="17"/>
      <c r="J29" s="17"/>
      <c r="K29" s="17"/>
      <c r="L29" s="17"/>
      <c r="M29" s="19"/>
      <c r="N29" s="20"/>
      <c r="O29" s="20"/>
      <c r="P29" s="20"/>
      <c r="Q29" s="20"/>
      <c r="R29" s="20"/>
    </row>
    <row r="30" spans="2:18" s="1" customFormat="1" ht="26.25" customHeight="1">
      <c r="E30" s="16"/>
      <c r="F30" s="86" t="s">
        <v>11</v>
      </c>
      <c r="G30" s="86"/>
      <c r="H30" s="86"/>
      <c r="I30" s="86"/>
      <c r="J30" s="86"/>
      <c r="K30" s="86"/>
      <c r="L30" s="86"/>
    </row>
    <row r="31" spans="2:18" s="1" customFormat="1" ht="26.25" customHeight="1">
      <c r="E31" s="16"/>
      <c r="F31" s="86"/>
      <c r="G31" s="86"/>
      <c r="H31" s="86"/>
      <c r="I31" s="86"/>
      <c r="J31" s="86"/>
      <c r="K31" s="86"/>
      <c r="L31" s="86"/>
    </row>
    <row r="32" spans="2:18">
      <c r="E32" s="17"/>
      <c r="F32" s="18"/>
      <c r="G32" s="17"/>
      <c r="H32" s="17"/>
      <c r="I32" s="17"/>
      <c r="J32" s="17"/>
      <c r="K32" s="17"/>
      <c r="L32" s="17"/>
      <c r="M32" s="19"/>
      <c r="N32" s="20"/>
      <c r="O32" s="20"/>
      <c r="P32" s="20"/>
      <c r="Q32" s="20"/>
      <c r="R32" s="20"/>
    </row>
    <row r="33" spans="5:18">
      <c r="E33" s="17"/>
      <c r="F33" s="18"/>
      <c r="G33" s="17"/>
      <c r="H33" s="17"/>
      <c r="I33" s="17"/>
      <c r="J33" s="17"/>
      <c r="K33" s="17"/>
      <c r="L33" s="17"/>
      <c r="M33" s="19"/>
      <c r="N33" s="20"/>
      <c r="O33" s="20"/>
      <c r="P33" s="20"/>
      <c r="Q33" s="20"/>
      <c r="R33" s="20"/>
    </row>
    <row r="34" spans="5:18">
      <c r="E34" s="17"/>
      <c r="F34" s="18"/>
      <c r="G34" s="17"/>
      <c r="H34" s="17"/>
      <c r="I34" s="17"/>
      <c r="J34" s="17"/>
      <c r="K34" s="17"/>
      <c r="L34" s="17"/>
      <c r="M34" s="19"/>
      <c r="N34" s="20"/>
      <c r="O34" s="20"/>
      <c r="P34" s="20"/>
      <c r="Q34" s="20"/>
      <c r="R34" s="20"/>
    </row>
    <row r="35" spans="5:18">
      <c r="E35" s="17"/>
      <c r="F35" s="18"/>
      <c r="G35" s="17"/>
      <c r="H35" s="17"/>
      <c r="I35" s="17"/>
      <c r="J35" s="17"/>
      <c r="K35" s="17"/>
      <c r="L35" s="17"/>
      <c r="M35" s="19"/>
      <c r="N35" s="20"/>
      <c r="O35" s="20"/>
      <c r="P35" s="20"/>
      <c r="Q35" s="20"/>
      <c r="R35" s="20"/>
    </row>
    <row r="36" spans="5:18">
      <c r="E36" s="17"/>
      <c r="F36" s="18"/>
      <c r="G36" s="17"/>
      <c r="H36" s="17"/>
      <c r="I36" s="17"/>
      <c r="J36" s="17"/>
      <c r="K36" s="17"/>
      <c r="L36" s="17"/>
      <c r="M36" s="19"/>
      <c r="N36" s="20"/>
      <c r="O36" s="20"/>
      <c r="P36" s="20"/>
      <c r="Q36" s="20"/>
      <c r="R36" s="20"/>
    </row>
    <row r="37" spans="5:18">
      <c r="E37" s="17"/>
      <c r="F37" s="18"/>
      <c r="G37" s="17"/>
      <c r="H37" s="17"/>
      <c r="I37" s="17"/>
      <c r="J37" s="17"/>
      <c r="K37" s="17"/>
      <c r="L37" s="17"/>
      <c r="M37" s="19"/>
      <c r="N37" s="20"/>
      <c r="O37" s="20"/>
      <c r="P37" s="20"/>
      <c r="Q37" s="20"/>
      <c r="R37" s="20"/>
    </row>
    <row r="38" spans="5:18">
      <c r="E38" s="17"/>
      <c r="F38" s="18"/>
      <c r="G38" s="17"/>
      <c r="H38" s="17"/>
      <c r="I38" s="17"/>
      <c r="J38" s="17"/>
      <c r="K38" s="17"/>
      <c r="L38" s="17"/>
      <c r="M38" s="19"/>
      <c r="N38" s="20"/>
      <c r="O38" s="20"/>
      <c r="P38" s="20"/>
      <c r="Q38" s="20"/>
      <c r="R38" s="20"/>
    </row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1JGULNrZEDx3Z4xM8dVDmnamESs02feIQ7KCCtTymaxCAXgymFXL2n0AxtyEBloYo4lc6544ZQuy/4xWb6HafA==" saltValue="3KVfNiinMu8XSw1+buGvVA==" spinCount="100000" sheet="1" selectLockedCells="1"/>
  <mergeCells count="6">
    <mergeCell ref="F30:L31"/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563A4-79A6-4946-A629-D383A1BFC9EF}">
  <dimension ref="A1:K220"/>
  <sheetViews>
    <sheetView showGridLines="0" zoomScale="90" zoomScaleNormal="90" workbookViewId="0">
      <selection activeCell="C11" sqref="C11:D11"/>
    </sheetView>
  </sheetViews>
  <sheetFormatPr baseColWidth="10" defaultColWidth="9.140625" defaultRowHeight="15"/>
  <cols>
    <col min="1" max="1" width="19.42578125" style="58" customWidth="1"/>
    <col min="2" max="2" width="32.7109375" style="58" customWidth="1"/>
    <col min="3" max="3" width="21.85546875" style="58" customWidth="1"/>
    <col min="4" max="4" width="30.5703125" style="58" customWidth="1"/>
    <col min="5" max="5" width="23.42578125" style="58" customWidth="1"/>
    <col min="6" max="6" width="35.28515625" style="63" customWidth="1"/>
    <col min="7" max="7" width="37.5703125" style="58" customWidth="1"/>
    <col min="8" max="8" width="9.140625" style="58"/>
    <col min="9" max="9" width="10.42578125" style="58" hidden="1" customWidth="1"/>
    <col min="10" max="10" width="17.140625" style="58" hidden="1" customWidth="1"/>
    <col min="11" max="16384" width="9.140625" style="58"/>
  </cols>
  <sheetData>
    <row r="1" spans="1:10" ht="15" customHeight="1">
      <c r="C1" s="91"/>
      <c r="D1" s="91"/>
      <c r="E1" s="60"/>
      <c r="F1" s="61"/>
      <c r="G1" s="62"/>
    </row>
    <row r="2" spans="1:10" ht="15" customHeight="1">
      <c r="C2" s="59"/>
      <c r="D2" s="59"/>
      <c r="E2" s="60"/>
      <c r="F2" s="61"/>
      <c r="G2" s="62"/>
    </row>
    <row r="3" spans="1:10" ht="15" customHeight="1">
      <c r="A3" s="63"/>
      <c r="B3" s="63"/>
      <c r="D3" s="59"/>
      <c r="E3" s="60"/>
      <c r="F3" s="61"/>
      <c r="G3" s="62"/>
    </row>
    <row r="4" spans="1:10" ht="15" customHeight="1">
      <c r="A4" s="63"/>
      <c r="B4" s="63"/>
      <c r="C4" s="59"/>
      <c r="D4" s="59"/>
      <c r="E4" s="60"/>
      <c r="F4" s="61"/>
      <c r="G4" s="62"/>
    </row>
    <row r="5" spans="1:10" ht="15" customHeight="1">
      <c r="B5" s="2" t="s">
        <v>21</v>
      </c>
      <c r="D5" s="59"/>
      <c r="E5" s="60"/>
      <c r="F5" s="61"/>
      <c r="G5" s="62"/>
    </row>
    <row r="6" spans="1:10" ht="15" customHeight="1">
      <c r="B6" s="2" t="s">
        <v>13</v>
      </c>
      <c r="D6" s="59"/>
      <c r="E6" s="60"/>
      <c r="F6" s="61"/>
      <c r="G6" s="62"/>
    </row>
    <row r="7" spans="1:10" ht="15" customHeight="1">
      <c r="C7" s="59"/>
      <c r="D7" s="59"/>
      <c r="E7" s="60"/>
      <c r="F7" s="61"/>
      <c r="G7" s="62"/>
    </row>
    <row r="8" spans="1:10" ht="26.1" customHeight="1">
      <c r="B8" s="92" t="s">
        <v>24</v>
      </c>
      <c r="C8" s="92"/>
      <c r="D8" s="92"/>
      <c r="E8" s="92"/>
      <c r="F8" s="92"/>
      <c r="G8" s="64"/>
    </row>
    <row r="9" spans="1:10" ht="8.1" customHeight="1">
      <c r="C9" s="65"/>
      <c r="D9" s="65"/>
      <c r="E9" s="65"/>
      <c r="F9" s="65"/>
      <c r="G9" s="64"/>
    </row>
    <row r="10" spans="1:10" ht="15" customHeight="1">
      <c r="C10" s="93" t="s">
        <v>29</v>
      </c>
      <c r="D10" s="93"/>
      <c r="E10" s="66">
        <v>1000000</v>
      </c>
      <c r="F10" s="67" t="s">
        <v>27</v>
      </c>
    </row>
    <row r="11" spans="1:10" ht="15" customHeight="1">
      <c r="C11" s="94" t="s">
        <v>22</v>
      </c>
      <c r="D11" s="94"/>
      <c r="E11" s="85">
        <v>1.023307</v>
      </c>
      <c r="F11" s="68"/>
      <c r="G11" s="64"/>
    </row>
    <row r="12" spans="1:10" s="63" customFormat="1" ht="17.100000000000001" customHeight="1" thickBot="1">
      <c r="C12" s="70"/>
      <c r="D12" s="70"/>
      <c r="E12" s="71"/>
      <c r="F12" s="68"/>
      <c r="G12" s="69"/>
    </row>
    <row r="13" spans="1:10" ht="18.95" customHeight="1" thickBot="1">
      <c r="C13" s="95" t="s">
        <v>28</v>
      </c>
      <c r="D13" s="96"/>
      <c r="E13" s="72">
        <f>+ROUNDDOWN(E10*E11,0)</f>
        <v>1023307</v>
      </c>
      <c r="F13" s="73"/>
    </row>
    <row r="14" spans="1:10" ht="15" customHeight="1">
      <c r="E14" s="74"/>
      <c r="F14" s="75"/>
      <c r="J14" s="74"/>
    </row>
    <row r="15" spans="1:10" ht="21" customHeight="1">
      <c r="A15" s="76"/>
      <c r="C15" s="90" t="s">
        <v>25</v>
      </c>
      <c r="D15" s="90"/>
      <c r="E15" s="90"/>
      <c r="F15" s="77"/>
      <c r="I15" s="74">
        <v>45789</v>
      </c>
      <c r="J15" s="78">
        <v>1132</v>
      </c>
    </row>
    <row r="16" spans="1:10" ht="21" customHeight="1">
      <c r="C16" s="90"/>
      <c r="D16" s="90"/>
      <c r="E16" s="90"/>
      <c r="F16" s="77"/>
      <c r="I16" s="74">
        <v>45790</v>
      </c>
      <c r="J16" s="78">
        <v>1125.5</v>
      </c>
    </row>
    <row r="17" spans="3:11" ht="3.6" customHeight="1">
      <c r="C17" s="90"/>
      <c r="D17" s="90"/>
      <c r="E17" s="90"/>
      <c r="F17" s="77"/>
      <c r="I17" s="74">
        <v>45791</v>
      </c>
      <c r="J17" s="79">
        <v>1132</v>
      </c>
      <c r="K17" s="80"/>
    </row>
    <row r="18" spans="3:11" ht="33.950000000000003" customHeight="1">
      <c r="C18" s="90" t="s">
        <v>26</v>
      </c>
      <c r="D18" s="90"/>
      <c r="E18" s="90"/>
      <c r="F18" s="77"/>
      <c r="I18" s="80" t="s">
        <v>23</v>
      </c>
      <c r="J18" s="81">
        <f>+AVERAGE(J15:J17)</f>
        <v>1129.8333333333333</v>
      </c>
    </row>
    <row r="19" spans="3:11" ht="21" customHeight="1">
      <c r="C19" s="90"/>
      <c r="D19" s="90"/>
      <c r="E19" s="90"/>
      <c r="F19" s="82"/>
      <c r="J19" s="74"/>
    </row>
    <row r="20" spans="3:11">
      <c r="C20" s="83"/>
      <c r="E20" s="74"/>
      <c r="F20" s="75"/>
      <c r="J20" s="74"/>
    </row>
    <row r="21" spans="3:11">
      <c r="C21" s="84"/>
      <c r="E21" s="74"/>
      <c r="F21" s="75"/>
      <c r="J21" s="74"/>
    </row>
    <row r="22" spans="3:11">
      <c r="E22" s="74"/>
      <c r="F22" s="75"/>
      <c r="J22" s="74"/>
    </row>
    <row r="23" spans="3:11">
      <c r="E23" s="74"/>
      <c r="F23" s="75"/>
      <c r="J23" s="74"/>
    </row>
    <row r="24" spans="3:11">
      <c r="E24" s="74"/>
      <c r="F24" s="75"/>
      <c r="J24" s="74"/>
    </row>
    <row r="25" spans="3:11">
      <c r="E25" s="74"/>
      <c r="F25" s="75"/>
      <c r="J25" s="74"/>
    </row>
    <row r="26" spans="3:11">
      <c r="E26" s="74"/>
      <c r="F26" s="75"/>
      <c r="J26" s="74"/>
    </row>
    <row r="27" spans="3:11">
      <c r="E27" s="74"/>
      <c r="F27" s="75"/>
      <c r="J27" s="74"/>
    </row>
    <row r="28" spans="3:11">
      <c r="E28" s="74"/>
      <c r="F28" s="75"/>
      <c r="J28" s="74"/>
    </row>
    <row r="29" spans="3:11">
      <c r="E29" s="74"/>
      <c r="F29" s="75"/>
      <c r="J29" s="74"/>
    </row>
    <row r="30" spans="3:11">
      <c r="E30" s="74"/>
      <c r="F30" s="75"/>
      <c r="J30" s="74"/>
    </row>
    <row r="31" spans="3:11">
      <c r="E31" s="74"/>
      <c r="F31" s="75"/>
      <c r="J31" s="74"/>
    </row>
    <row r="32" spans="3:11">
      <c r="E32" s="74"/>
      <c r="F32" s="75"/>
      <c r="J32" s="74"/>
    </row>
    <row r="33" spans="5:10">
      <c r="E33" s="74"/>
      <c r="F33" s="75"/>
      <c r="J33" s="74"/>
    </row>
    <row r="34" spans="5:10">
      <c r="E34" s="74"/>
      <c r="F34" s="75"/>
      <c r="J34" s="74"/>
    </row>
    <row r="35" spans="5:10">
      <c r="E35" s="74"/>
      <c r="F35" s="75"/>
      <c r="J35" s="74"/>
    </row>
    <row r="36" spans="5:10">
      <c r="E36" s="74"/>
      <c r="F36" s="75"/>
      <c r="J36" s="74"/>
    </row>
    <row r="37" spans="5:10">
      <c r="E37" s="74"/>
      <c r="F37" s="75"/>
      <c r="J37" s="74"/>
    </row>
    <row r="38" spans="5:10">
      <c r="E38" s="74"/>
      <c r="F38" s="75"/>
      <c r="J38" s="74"/>
    </row>
    <row r="39" spans="5:10">
      <c r="E39" s="74"/>
      <c r="F39" s="75"/>
      <c r="J39" s="74"/>
    </row>
    <row r="40" spans="5:10">
      <c r="E40" s="74"/>
      <c r="F40" s="75"/>
      <c r="J40" s="74"/>
    </row>
    <row r="41" spans="5:10">
      <c r="E41" s="74"/>
      <c r="F41" s="75"/>
      <c r="J41" s="74"/>
    </row>
    <row r="42" spans="5:10">
      <c r="E42" s="74"/>
      <c r="F42" s="75"/>
      <c r="J42" s="74"/>
    </row>
    <row r="43" spans="5:10">
      <c r="E43" s="74"/>
      <c r="F43" s="75"/>
      <c r="J43" s="74"/>
    </row>
    <row r="44" spans="5:10">
      <c r="E44" s="74"/>
      <c r="F44" s="75"/>
      <c r="J44" s="74"/>
    </row>
    <row r="45" spans="5:10">
      <c r="E45" s="74"/>
      <c r="F45" s="75"/>
      <c r="J45" s="74"/>
    </row>
    <row r="46" spans="5:10">
      <c r="E46" s="74"/>
      <c r="F46" s="75"/>
      <c r="J46" s="74"/>
    </row>
    <row r="47" spans="5:10">
      <c r="E47" s="74"/>
      <c r="F47" s="75"/>
      <c r="J47" s="74"/>
    </row>
    <row r="48" spans="5:10">
      <c r="E48" s="74"/>
      <c r="F48" s="75"/>
      <c r="J48" s="74"/>
    </row>
    <row r="49" spans="5:10">
      <c r="E49" s="74"/>
      <c r="F49" s="75"/>
      <c r="J49" s="74"/>
    </row>
    <row r="50" spans="5:10">
      <c r="E50" s="74"/>
      <c r="F50" s="75"/>
      <c r="J50" s="74"/>
    </row>
    <row r="51" spans="5:10">
      <c r="E51" s="74"/>
      <c r="F51" s="75"/>
      <c r="J51" s="74"/>
    </row>
    <row r="52" spans="5:10">
      <c r="E52" s="74"/>
      <c r="F52" s="75"/>
      <c r="J52" s="74"/>
    </row>
    <row r="53" spans="5:10">
      <c r="E53" s="74"/>
      <c r="F53" s="75"/>
      <c r="J53" s="74"/>
    </row>
    <row r="54" spans="5:10">
      <c r="E54" s="74"/>
      <c r="F54" s="75"/>
      <c r="J54" s="74"/>
    </row>
    <row r="55" spans="5:10">
      <c r="E55" s="74"/>
      <c r="F55" s="75"/>
      <c r="J55" s="74"/>
    </row>
    <row r="56" spans="5:10">
      <c r="E56" s="74"/>
      <c r="F56" s="75"/>
      <c r="J56" s="74"/>
    </row>
    <row r="57" spans="5:10">
      <c r="E57" s="74"/>
      <c r="F57" s="75"/>
      <c r="J57" s="74"/>
    </row>
    <row r="58" spans="5:10">
      <c r="E58" s="74"/>
      <c r="F58" s="75"/>
      <c r="J58" s="74"/>
    </row>
    <row r="59" spans="5:10">
      <c r="E59" s="74"/>
      <c r="F59" s="75"/>
      <c r="J59" s="74"/>
    </row>
    <row r="60" spans="5:10">
      <c r="E60" s="74"/>
      <c r="F60" s="75"/>
      <c r="J60" s="74"/>
    </row>
    <row r="61" spans="5:10">
      <c r="E61" s="74"/>
      <c r="F61" s="75"/>
      <c r="J61" s="74"/>
    </row>
    <row r="62" spans="5:10">
      <c r="E62" s="74"/>
      <c r="F62" s="75"/>
      <c r="J62" s="74"/>
    </row>
    <row r="63" spans="5:10">
      <c r="E63" s="74"/>
      <c r="F63" s="75"/>
      <c r="J63" s="74"/>
    </row>
    <row r="64" spans="5:10">
      <c r="E64" s="74"/>
      <c r="F64" s="75"/>
      <c r="J64" s="74"/>
    </row>
    <row r="65" spans="5:10">
      <c r="E65" s="74"/>
      <c r="F65" s="75"/>
      <c r="J65" s="74"/>
    </row>
    <row r="66" spans="5:10">
      <c r="E66" s="74"/>
      <c r="F66" s="75"/>
      <c r="J66" s="74"/>
    </row>
    <row r="67" spans="5:10">
      <c r="E67" s="74"/>
      <c r="F67" s="75"/>
      <c r="J67" s="74"/>
    </row>
    <row r="68" spans="5:10">
      <c r="E68" s="74"/>
      <c r="F68" s="75"/>
      <c r="J68" s="74"/>
    </row>
    <row r="69" spans="5:10">
      <c r="E69" s="74"/>
      <c r="F69" s="75"/>
      <c r="J69" s="74"/>
    </row>
    <row r="70" spans="5:10">
      <c r="E70" s="74"/>
      <c r="F70" s="75"/>
      <c r="J70" s="74"/>
    </row>
    <row r="71" spans="5:10">
      <c r="E71" s="74"/>
      <c r="F71" s="75"/>
      <c r="J71" s="74"/>
    </row>
    <row r="72" spans="5:10">
      <c r="E72" s="74"/>
      <c r="F72" s="75"/>
    </row>
    <row r="73" spans="5:10">
      <c r="E73" s="74"/>
      <c r="F73" s="75"/>
    </row>
    <row r="74" spans="5:10">
      <c r="E74" s="74"/>
      <c r="F74" s="75"/>
    </row>
    <row r="75" spans="5:10">
      <c r="E75" s="74"/>
      <c r="F75" s="75"/>
    </row>
    <row r="76" spans="5:10">
      <c r="E76" s="74"/>
      <c r="F76" s="75"/>
    </row>
    <row r="77" spans="5:10">
      <c r="E77" s="74"/>
      <c r="F77" s="75"/>
    </row>
    <row r="78" spans="5:10">
      <c r="E78" s="74"/>
      <c r="F78" s="75"/>
    </row>
    <row r="79" spans="5:10">
      <c r="E79" s="74"/>
      <c r="F79" s="75"/>
    </row>
    <row r="80" spans="5:10">
      <c r="E80" s="74"/>
      <c r="F80" s="75"/>
    </row>
    <row r="81" spans="5:6">
      <c r="E81" s="74"/>
      <c r="F81" s="75"/>
    </row>
    <row r="82" spans="5:6">
      <c r="E82" s="74"/>
      <c r="F82" s="75"/>
    </row>
    <row r="83" spans="5:6">
      <c r="E83" s="74"/>
      <c r="F83" s="75"/>
    </row>
    <row r="84" spans="5:6">
      <c r="E84" s="74"/>
      <c r="F84" s="75"/>
    </row>
    <row r="85" spans="5:6">
      <c r="E85" s="74"/>
      <c r="F85" s="75"/>
    </row>
    <row r="86" spans="5:6">
      <c r="E86" s="74"/>
      <c r="F86" s="75"/>
    </row>
    <row r="87" spans="5:6">
      <c r="E87" s="74"/>
      <c r="F87" s="75"/>
    </row>
    <row r="88" spans="5:6">
      <c r="E88" s="74"/>
      <c r="F88" s="75"/>
    </row>
    <row r="89" spans="5:6">
      <c r="E89" s="74"/>
      <c r="F89" s="75"/>
    </row>
    <row r="90" spans="5:6">
      <c r="E90" s="74"/>
      <c r="F90" s="75"/>
    </row>
    <row r="91" spans="5:6">
      <c r="E91" s="74"/>
      <c r="F91" s="75"/>
    </row>
    <row r="92" spans="5:6">
      <c r="E92" s="74"/>
      <c r="F92" s="75"/>
    </row>
    <row r="93" spans="5:6">
      <c r="E93" s="74"/>
      <c r="F93" s="75"/>
    </row>
    <row r="94" spans="5:6">
      <c r="E94" s="74"/>
      <c r="F94" s="75"/>
    </row>
    <row r="95" spans="5:6">
      <c r="E95" s="74"/>
      <c r="F95" s="75"/>
    </row>
    <row r="96" spans="5:6">
      <c r="E96" s="74"/>
      <c r="F96" s="75"/>
    </row>
    <row r="97" spans="5:6">
      <c r="E97" s="74"/>
      <c r="F97" s="75"/>
    </row>
    <row r="98" spans="5:6">
      <c r="E98" s="74"/>
      <c r="F98" s="75"/>
    </row>
    <row r="99" spans="5:6">
      <c r="E99" s="74"/>
      <c r="F99" s="75"/>
    </row>
    <row r="100" spans="5:6">
      <c r="E100" s="74"/>
      <c r="F100" s="75"/>
    </row>
    <row r="101" spans="5:6">
      <c r="E101" s="74"/>
      <c r="F101" s="75"/>
    </row>
    <row r="102" spans="5:6">
      <c r="E102" s="74"/>
      <c r="F102" s="75"/>
    </row>
    <row r="103" spans="5:6">
      <c r="E103" s="74"/>
      <c r="F103" s="75"/>
    </row>
    <row r="104" spans="5:6">
      <c r="E104" s="74"/>
      <c r="F104" s="75"/>
    </row>
    <row r="105" spans="5:6">
      <c r="E105" s="74"/>
      <c r="F105" s="75"/>
    </row>
    <row r="106" spans="5:6">
      <c r="E106" s="74"/>
      <c r="F106" s="75"/>
    </row>
    <row r="107" spans="5:6">
      <c r="E107" s="74"/>
      <c r="F107" s="75"/>
    </row>
    <row r="108" spans="5:6">
      <c r="E108" s="74"/>
      <c r="F108" s="75"/>
    </row>
    <row r="109" spans="5:6">
      <c r="E109" s="74"/>
      <c r="F109" s="75"/>
    </row>
    <row r="110" spans="5:6">
      <c r="E110" s="74"/>
      <c r="F110" s="75"/>
    </row>
    <row r="111" spans="5:6">
      <c r="E111" s="74"/>
      <c r="F111" s="75"/>
    </row>
    <row r="112" spans="5:6">
      <c r="E112" s="74"/>
      <c r="F112" s="75"/>
    </row>
    <row r="113" spans="5:6">
      <c r="E113" s="74"/>
      <c r="F113" s="75"/>
    </row>
    <row r="114" spans="5:6">
      <c r="E114" s="74"/>
      <c r="F114" s="75"/>
    </row>
    <row r="115" spans="5:6">
      <c r="E115" s="74"/>
      <c r="F115" s="75"/>
    </row>
    <row r="116" spans="5:6">
      <c r="E116" s="74"/>
      <c r="F116" s="75"/>
    </row>
    <row r="117" spans="5:6">
      <c r="E117" s="74"/>
      <c r="F117" s="75"/>
    </row>
    <row r="118" spans="5:6">
      <c r="E118" s="74"/>
      <c r="F118" s="75"/>
    </row>
    <row r="119" spans="5:6">
      <c r="E119" s="74"/>
      <c r="F119" s="75"/>
    </row>
    <row r="120" spans="5:6">
      <c r="E120" s="74"/>
      <c r="F120" s="75"/>
    </row>
    <row r="121" spans="5:6">
      <c r="E121" s="74"/>
      <c r="F121" s="75"/>
    </row>
    <row r="122" spans="5:6">
      <c r="E122" s="74"/>
      <c r="F122" s="75"/>
    </row>
    <row r="123" spans="5:6">
      <c r="E123" s="74"/>
      <c r="F123" s="75"/>
    </row>
    <row r="124" spans="5:6">
      <c r="E124" s="74"/>
      <c r="F124" s="75"/>
    </row>
    <row r="125" spans="5:6">
      <c r="E125" s="74"/>
      <c r="F125" s="75"/>
    </row>
    <row r="126" spans="5:6">
      <c r="E126" s="74"/>
      <c r="F126" s="75"/>
    </row>
    <row r="127" spans="5:6">
      <c r="E127" s="74"/>
      <c r="F127" s="75"/>
    </row>
    <row r="128" spans="5:6">
      <c r="E128" s="74"/>
      <c r="F128" s="75"/>
    </row>
    <row r="129" spans="5:6">
      <c r="E129" s="74"/>
      <c r="F129" s="75"/>
    </row>
    <row r="130" spans="5:6">
      <c r="E130" s="74"/>
      <c r="F130" s="75"/>
    </row>
    <row r="131" spans="5:6">
      <c r="E131" s="74"/>
      <c r="F131" s="75"/>
    </row>
    <row r="132" spans="5:6">
      <c r="E132" s="74"/>
      <c r="F132" s="75"/>
    </row>
    <row r="133" spans="5:6">
      <c r="E133" s="74"/>
      <c r="F133" s="75"/>
    </row>
    <row r="134" spans="5:6">
      <c r="E134" s="74"/>
      <c r="F134" s="75"/>
    </row>
    <row r="135" spans="5:6">
      <c r="E135" s="74"/>
      <c r="F135" s="75"/>
    </row>
    <row r="136" spans="5:6">
      <c r="E136" s="74"/>
      <c r="F136" s="75"/>
    </row>
    <row r="137" spans="5:6">
      <c r="E137" s="74"/>
      <c r="F137" s="75"/>
    </row>
    <row r="138" spans="5:6">
      <c r="E138" s="74"/>
      <c r="F138" s="75"/>
    </row>
    <row r="139" spans="5:6">
      <c r="E139" s="74"/>
      <c r="F139" s="75"/>
    </row>
    <row r="140" spans="5:6">
      <c r="E140" s="74"/>
      <c r="F140" s="75"/>
    </row>
    <row r="141" spans="5:6">
      <c r="E141" s="74"/>
      <c r="F141" s="75"/>
    </row>
    <row r="142" spans="5:6">
      <c r="E142" s="74"/>
      <c r="F142" s="75"/>
    </row>
    <row r="143" spans="5:6">
      <c r="E143" s="74"/>
      <c r="F143" s="75"/>
    </row>
    <row r="144" spans="5:6">
      <c r="E144" s="74"/>
      <c r="F144" s="75"/>
    </row>
    <row r="145" spans="5:6">
      <c r="E145" s="74"/>
      <c r="F145" s="75"/>
    </row>
    <row r="146" spans="5:6">
      <c r="E146" s="74"/>
      <c r="F146" s="75"/>
    </row>
    <row r="147" spans="5:6">
      <c r="E147" s="74"/>
      <c r="F147" s="75"/>
    </row>
    <row r="148" spans="5:6">
      <c r="E148" s="74"/>
      <c r="F148" s="75"/>
    </row>
    <row r="149" spans="5:6">
      <c r="E149" s="74"/>
      <c r="F149" s="75"/>
    </row>
    <row r="150" spans="5:6">
      <c r="E150" s="74"/>
      <c r="F150" s="75"/>
    </row>
    <row r="151" spans="5:6">
      <c r="E151" s="74"/>
      <c r="F151" s="75"/>
    </row>
    <row r="152" spans="5:6">
      <c r="E152" s="74"/>
      <c r="F152" s="75"/>
    </row>
    <row r="153" spans="5:6">
      <c r="E153" s="74"/>
      <c r="F153" s="75"/>
    </row>
    <row r="154" spans="5:6">
      <c r="E154" s="74"/>
      <c r="F154" s="75"/>
    </row>
    <row r="155" spans="5:6">
      <c r="E155" s="74"/>
      <c r="F155" s="75"/>
    </row>
    <row r="156" spans="5:6">
      <c r="E156" s="74"/>
      <c r="F156" s="75"/>
    </row>
    <row r="157" spans="5:6">
      <c r="E157" s="74"/>
      <c r="F157" s="75"/>
    </row>
    <row r="158" spans="5:6">
      <c r="E158" s="74"/>
      <c r="F158" s="75"/>
    </row>
    <row r="159" spans="5:6">
      <c r="E159" s="74"/>
      <c r="F159" s="75"/>
    </row>
    <row r="160" spans="5:6">
      <c r="E160" s="74"/>
      <c r="F160" s="75"/>
    </row>
    <row r="161" spans="5:6">
      <c r="E161" s="74"/>
      <c r="F161" s="75"/>
    </row>
    <row r="162" spans="5:6">
      <c r="E162" s="74"/>
      <c r="F162" s="75"/>
    </row>
    <row r="163" spans="5:6">
      <c r="E163" s="74"/>
      <c r="F163" s="75"/>
    </row>
    <row r="164" spans="5:6">
      <c r="E164" s="74"/>
      <c r="F164" s="75"/>
    </row>
    <row r="165" spans="5:6">
      <c r="E165" s="74"/>
      <c r="F165" s="75"/>
    </row>
    <row r="166" spans="5:6">
      <c r="E166" s="74"/>
      <c r="F166" s="75"/>
    </row>
    <row r="167" spans="5:6">
      <c r="E167" s="74"/>
      <c r="F167" s="75"/>
    </row>
    <row r="168" spans="5:6">
      <c r="E168" s="74"/>
      <c r="F168" s="75"/>
    </row>
    <row r="169" spans="5:6">
      <c r="E169" s="74"/>
      <c r="F169" s="75"/>
    </row>
    <row r="170" spans="5:6">
      <c r="E170" s="74"/>
      <c r="F170" s="75"/>
    </row>
    <row r="171" spans="5:6">
      <c r="E171" s="74"/>
      <c r="F171" s="75"/>
    </row>
    <row r="172" spans="5:6">
      <c r="E172" s="74"/>
      <c r="F172" s="75"/>
    </row>
    <row r="173" spans="5:6">
      <c r="E173" s="74"/>
      <c r="F173" s="75"/>
    </row>
    <row r="174" spans="5:6">
      <c r="E174" s="74"/>
      <c r="F174" s="75"/>
    </row>
    <row r="175" spans="5:6">
      <c r="E175" s="74"/>
      <c r="F175" s="75"/>
    </row>
    <row r="176" spans="5:6">
      <c r="E176" s="74"/>
      <c r="F176" s="75"/>
    </row>
    <row r="177" spans="5:6">
      <c r="E177" s="74"/>
      <c r="F177" s="75"/>
    </row>
    <row r="178" spans="5:6">
      <c r="E178" s="74"/>
      <c r="F178" s="75"/>
    </row>
    <row r="179" spans="5:6">
      <c r="E179" s="74"/>
      <c r="F179" s="75"/>
    </row>
    <row r="180" spans="5:6">
      <c r="E180" s="74"/>
      <c r="F180" s="75"/>
    </row>
    <row r="181" spans="5:6">
      <c r="E181" s="74"/>
      <c r="F181" s="75"/>
    </row>
    <row r="182" spans="5:6">
      <c r="E182" s="74"/>
      <c r="F182" s="75"/>
    </row>
    <row r="183" spans="5:6">
      <c r="E183" s="74"/>
      <c r="F183" s="75"/>
    </row>
    <row r="184" spans="5:6">
      <c r="E184" s="74"/>
      <c r="F184" s="75"/>
    </row>
    <row r="185" spans="5:6">
      <c r="E185" s="74"/>
      <c r="F185" s="75"/>
    </row>
    <row r="186" spans="5:6">
      <c r="E186" s="74"/>
      <c r="F186" s="75"/>
    </row>
    <row r="187" spans="5:6">
      <c r="E187" s="74"/>
      <c r="F187" s="75"/>
    </row>
    <row r="188" spans="5:6">
      <c r="E188" s="74"/>
      <c r="F188" s="75"/>
    </row>
    <row r="189" spans="5:6">
      <c r="E189" s="74"/>
      <c r="F189" s="75"/>
    </row>
    <row r="190" spans="5:6">
      <c r="E190" s="74"/>
      <c r="F190" s="75"/>
    </row>
    <row r="191" spans="5:6">
      <c r="E191" s="74"/>
      <c r="F191" s="75"/>
    </row>
    <row r="192" spans="5:6">
      <c r="E192" s="74"/>
      <c r="F192" s="75"/>
    </row>
    <row r="193" spans="5:6">
      <c r="E193" s="74"/>
      <c r="F193" s="75"/>
    </row>
    <row r="194" spans="5:6">
      <c r="E194" s="74"/>
      <c r="F194" s="75"/>
    </row>
    <row r="195" spans="5:6">
      <c r="E195" s="74"/>
      <c r="F195" s="75"/>
    </row>
    <row r="196" spans="5:6">
      <c r="E196" s="74"/>
      <c r="F196" s="75"/>
    </row>
    <row r="197" spans="5:6">
      <c r="E197" s="74"/>
      <c r="F197" s="75"/>
    </row>
    <row r="198" spans="5:6">
      <c r="E198" s="74"/>
      <c r="F198" s="75"/>
    </row>
    <row r="199" spans="5:6">
      <c r="E199" s="74"/>
      <c r="F199" s="75"/>
    </row>
    <row r="200" spans="5:6">
      <c r="E200" s="74"/>
      <c r="F200" s="75"/>
    </row>
    <row r="201" spans="5:6">
      <c r="E201" s="74"/>
      <c r="F201" s="75"/>
    </row>
    <row r="202" spans="5:6">
      <c r="E202" s="74"/>
      <c r="F202" s="75"/>
    </row>
    <row r="203" spans="5:6">
      <c r="E203" s="74"/>
      <c r="F203" s="75"/>
    </row>
    <row r="204" spans="5:6">
      <c r="E204" s="74"/>
      <c r="F204" s="75"/>
    </row>
    <row r="205" spans="5:6">
      <c r="E205" s="74"/>
      <c r="F205" s="75"/>
    </row>
    <row r="206" spans="5:6">
      <c r="E206" s="74"/>
      <c r="F206" s="75"/>
    </row>
    <row r="207" spans="5:6">
      <c r="E207" s="74"/>
      <c r="F207" s="75"/>
    </row>
    <row r="208" spans="5:6">
      <c r="E208" s="74"/>
      <c r="F208" s="75"/>
    </row>
    <row r="209" spans="5:6">
      <c r="E209" s="74"/>
      <c r="F209" s="75"/>
    </row>
    <row r="210" spans="5:6">
      <c r="E210" s="74"/>
      <c r="F210" s="75"/>
    </row>
    <row r="211" spans="5:6">
      <c r="E211" s="74"/>
      <c r="F211" s="75"/>
    </row>
    <row r="212" spans="5:6">
      <c r="E212" s="74"/>
      <c r="F212" s="75"/>
    </row>
    <row r="213" spans="5:6">
      <c r="E213" s="74"/>
      <c r="F213" s="75"/>
    </row>
    <row r="214" spans="5:6">
      <c r="E214" s="74"/>
      <c r="F214" s="75"/>
    </row>
    <row r="215" spans="5:6">
      <c r="E215" s="74"/>
      <c r="F215" s="75"/>
    </row>
    <row r="216" spans="5:6">
      <c r="E216" s="74"/>
      <c r="F216" s="75"/>
    </row>
    <row r="217" spans="5:6">
      <c r="E217" s="74"/>
      <c r="F217" s="75"/>
    </row>
    <row r="218" spans="5:6">
      <c r="E218" s="74"/>
      <c r="F218" s="75"/>
    </row>
    <row r="219" spans="5:6">
      <c r="E219" s="74"/>
      <c r="F219" s="75"/>
    </row>
    <row r="220" spans="5:6">
      <c r="E220" s="74"/>
      <c r="F220" s="75"/>
    </row>
  </sheetData>
  <sheetProtection algorithmName="SHA-512" hashValue="fyyEA1CTPsIiZ4cX9NXWvwZkhD2300jV8/3lNRa+B0e8V6je7oft+KflctwLGEQ2pLnNdUpQN37ki77O7fbUwA==" saltValue="x8npiLoF5oYCc7ZX4PYskA==" spinCount="100000" sheet="1" objects="1" scenarios="1"/>
  <mergeCells count="7">
    <mergeCell ref="C15:E17"/>
    <mergeCell ref="C18:E19"/>
    <mergeCell ref="C1:D1"/>
    <mergeCell ref="B8:F8"/>
    <mergeCell ref="C10:D10"/>
    <mergeCell ref="C11:D11"/>
    <mergeCell ref="C13:D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ON Bco Supervielle S.A. Clase P</vt:lpstr>
      <vt:lpstr>Rel. Canje Clase P - ON Clase I</vt:lpstr>
      <vt:lpstr>'ON Bco Supervielle S.A. Clase P'!Área_de_impresión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Allaria Office</cp:lastModifiedBy>
  <cp:lastPrinted>2015-07-31T16:30:16Z</cp:lastPrinted>
  <dcterms:created xsi:type="dcterms:W3CDTF">2011-08-09T15:22:30Z</dcterms:created>
  <dcterms:modified xsi:type="dcterms:W3CDTF">2025-05-22T13:13:13Z</dcterms:modified>
</cp:coreProperties>
</file>