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rv-files2\Compartida\Finanzas Corporativas\EMPRESAS\Oldelval\ON Clase 5\"/>
    </mc:Choice>
  </mc:AlternateContent>
  <xr:revisionPtr revIDLastSave="0" documentId="13_ncr:1_{31415F84-5035-4A21-8259-296369C773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N Oldelval Clase 5" sheetId="12" r:id="rId1"/>
  </sheets>
  <definedNames>
    <definedName name="_xlnm.Print_Area" localSheetId="0">'ON Oldelval Clase 5'!$A$4:$P$17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2" l="1"/>
  <c r="J22" i="12" s="1"/>
  <c r="H21" i="12"/>
  <c r="H20" i="12"/>
  <c r="H19" i="12"/>
  <c r="H18" i="12"/>
  <c r="H17" i="12"/>
  <c r="H16" i="12"/>
  <c r="O17" i="12"/>
  <c r="O18" i="12"/>
  <c r="O19" i="12"/>
  <c r="O20" i="12"/>
  <c r="O21" i="12"/>
  <c r="O16" i="12"/>
  <c r="G15" i="12"/>
  <c r="F18" i="12"/>
  <c r="F17" i="12"/>
  <c r="F16" i="12"/>
  <c r="F15" i="12"/>
  <c r="D18" i="12"/>
  <c r="B21" i="12"/>
  <c r="B20" i="12"/>
  <c r="B19" i="12"/>
  <c r="B18" i="12"/>
  <c r="B17" i="12"/>
  <c r="B16" i="12"/>
  <c r="C18" i="12" l="1"/>
  <c r="C19" i="12"/>
  <c r="C20" i="12"/>
  <c r="C21" i="12"/>
  <c r="C17" i="12" l="1"/>
  <c r="C16" i="12" l="1"/>
  <c r="C15" i="12"/>
  <c r="D15" i="12" l="1"/>
  <c r="B15" i="12" s="1"/>
  <c r="D16" i="12" l="1"/>
  <c r="D17" i="12" l="1"/>
  <c r="L15" i="12"/>
  <c r="D19" i="12" l="1"/>
  <c r="K15" i="12"/>
  <c r="G16" i="12" s="1"/>
  <c r="K16" i="12" l="1"/>
  <c r="I16" i="12"/>
  <c r="D20" i="12"/>
  <c r="L16" i="12" l="1"/>
  <c r="D21" i="12"/>
  <c r="F19" i="12"/>
  <c r="G17" i="12"/>
  <c r="I17" i="12" l="1"/>
  <c r="K17" i="12"/>
  <c r="G18" i="12" s="1"/>
  <c r="F20" i="12"/>
  <c r="F21" i="12"/>
  <c r="K18" i="12" l="1"/>
  <c r="I18" i="12"/>
  <c r="G19" i="12"/>
  <c r="L18" i="12"/>
  <c r="L17" i="12"/>
  <c r="I19" i="12" l="1"/>
  <c r="K19" i="12"/>
  <c r="G20" i="12" s="1"/>
  <c r="L19" i="12"/>
  <c r="K20" i="12" l="1"/>
  <c r="G21" i="12" s="1"/>
  <c r="I20" i="12"/>
  <c r="L20" i="12" s="1"/>
  <c r="L9" i="12" l="1"/>
  <c r="N16" i="12" s="1"/>
  <c r="I21" i="12"/>
  <c r="L21" i="12" s="1"/>
  <c r="K21" i="12"/>
  <c r="I22" i="12"/>
  <c r="N21" i="12" l="1"/>
  <c r="L10" i="12"/>
  <c r="N17" i="12"/>
  <c r="N18" i="12"/>
  <c r="N19" i="12"/>
  <c r="N20" i="12"/>
  <c r="L22" i="12"/>
  <c r="N22" i="12" l="1"/>
  <c r="L12" i="12" s="1"/>
  <c r="Q17" i="12" l="1"/>
  <c r="Q16" i="12"/>
  <c r="Q18" i="12"/>
  <c r="Q19" i="12"/>
  <c r="Q20" i="12"/>
  <c r="Q21" i="12"/>
  <c r="L11" i="12" l="1"/>
</calcChain>
</file>

<file path=xl/sharedStrings.xml><?xml version="1.0" encoding="utf-8"?>
<sst xmlns="http://schemas.openxmlformats.org/spreadsheetml/2006/main" count="22" uniqueCount="22">
  <si>
    <t>TIR</t>
  </si>
  <si>
    <t>VA Flujo</t>
  </si>
  <si>
    <t>Duration (meses)</t>
  </si>
  <si>
    <t>Fecha de Pago</t>
  </si>
  <si>
    <t>Días Intereses</t>
  </si>
  <si>
    <t>Días Flujo</t>
  </si>
  <si>
    <t>Fecha de Emisión y Liquidación</t>
  </si>
  <si>
    <t>Tasa de cupon</t>
  </si>
  <si>
    <t>Precio</t>
  </si>
  <si>
    <t>Duration</t>
  </si>
  <si>
    <t>Totales</t>
  </si>
  <si>
    <t>Esta planilla de cálculo es meramente orientativa y los resultados que esta arroje no serán vinculantes. El Interesado deberá, a los efectos de la suscripción de las Obligaciones Negociables, basarse en sus propios cálculos y evaluación de los Términos y Condiciones de las Obligaciones Negociables descriptos en el Suplemento de Prospecto que ha tenido a su disposición.</t>
  </si>
  <si>
    <t>Tasa a Licitar</t>
  </si>
  <si>
    <t>Capital (USD)</t>
  </si>
  <si>
    <t>Intereses (USD)</t>
  </si>
  <si>
    <t>Amortización (USD)</t>
  </si>
  <si>
    <t>Capital Residual (USD)</t>
  </si>
  <si>
    <t>Flujo (USD)</t>
  </si>
  <si>
    <t>VN (USD)</t>
  </si>
  <si>
    <t>TNA (180 d)</t>
  </si>
  <si>
    <t>Obligaciones Negociables OLDELVAL S.A. Clase 5</t>
  </si>
  <si>
    <t>Dólar MEP - 36 meses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</si>
</sst>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 &quot;$&quot;\ * #,##0.00_ ;_ &quot;$&quot;\ * \-#,##0.00_ ;_ &quot;$&quot;\ * &quot;-&quot;??_ ;_ @_ "/>
    <numFmt numFmtId="165" formatCode="_ * #,##0.00_ ;_ * \-#,##0.00_ ;_ * &quot;-&quot;??_ ;_ @_ "/>
    <numFmt numFmtId="166" formatCode="[$-C0A]d\-mmm\-yy;@"/>
    <numFmt numFmtId="167" formatCode="[$-2C0A]dddd\,\ dd&quot; de &quot;mmmm&quot; de &quot;yyyy;@"/>
    <numFmt numFmtId="168" formatCode="_ * #,##0.0_ ;_ * \-#,##0.0_ ;_ * &quot;-&quot;?_ ;_ @_ "/>
    <numFmt numFmtId="169" formatCode="_ &quot;$&quot;\ * #,##0_ ;_ &quot;$&quot;\ * \-#,##0_ ;_ &quot;$&quot;\ * &quot;-&quot;??_ ;_ @_ "/>
    <numFmt numFmtId="170" formatCode="_ * #,##0_ ;_ * \-#,##0_ ;_ * &quot;-&quot;??_ ;_ @_ "/>
    <numFmt numFmtId="171" formatCode="_ &quot;$&quot;\ * #,##0.0_ ;_ &quot;$&quot;\ * \-#,##0.0_ ;_ &quot;$&quot;\ * &quot;-&quot;_ ;_ @_ "/>
    <numFmt numFmtId="172" formatCode="#,##0_ ;\-#,##0\ "/>
    <numFmt numFmtId="173" formatCode="_ &quot;$&quot;\ * #,##0_ ;_ &quot;$&quot;\ * \-#,##0_ ;_ &quot;$&quot;\ * &quot;-&quot;_ ;_ @_ "/>
    <numFmt numFmtId="174" formatCode="0.000%"/>
  </numFmts>
  <fonts count="15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verdana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theme="1"/>
      <name val="Arial"/>
      <family val="2"/>
    </font>
    <font>
      <b/>
      <sz val="11"/>
      <name val="Stag Sans Bold"/>
      <family val="2"/>
    </font>
    <font>
      <sz val="11"/>
      <name val="Stag Sans Medium"/>
      <family val="2"/>
    </font>
    <font>
      <b/>
      <sz val="11"/>
      <name val="Stag Sans Medium"/>
    </font>
    <font>
      <b/>
      <i/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66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>
      <alignment vertical="top"/>
    </xf>
    <xf numFmtId="43" fontId="1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0" applyFont="1"/>
    <xf numFmtId="0" fontId="6" fillId="0" borderId="0" xfId="0" applyFont="1" applyProtection="1">
      <protection hidden="1"/>
    </xf>
    <xf numFmtId="10" fontId="8" fillId="2" borderId="2" xfId="1" applyNumberFormat="1" applyFont="1" applyFill="1" applyBorder="1" applyProtection="1">
      <protection hidden="1"/>
    </xf>
    <xf numFmtId="10" fontId="10" fillId="5" borderId="0" xfId="1" applyNumberFormat="1" applyFont="1" applyFill="1" applyBorder="1" applyProtection="1">
      <protection hidden="1"/>
    </xf>
    <xf numFmtId="0" fontId="1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7" fontId="12" fillId="0" borderId="0" xfId="0" applyNumberFormat="1" applyFont="1" applyProtection="1">
      <protection hidden="1"/>
    </xf>
    <xf numFmtId="167" fontId="5" fillId="2" borderId="4" xfId="0" applyNumberFormat="1" applyFont="1" applyFill="1" applyBorder="1" applyProtection="1">
      <protection hidden="1"/>
    </xf>
    <xf numFmtId="2" fontId="12" fillId="0" borderId="0" xfId="0" applyNumberFormat="1" applyFont="1" applyAlignment="1">
      <alignment horizontal="right" indent="1"/>
    </xf>
    <xf numFmtId="167" fontId="5" fillId="2" borderId="7" xfId="0" applyNumberFormat="1" applyFont="1" applyFill="1" applyBorder="1" applyProtection="1">
      <protection hidden="1"/>
    </xf>
    <xf numFmtId="170" fontId="12" fillId="0" borderId="0" xfId="2" applyNumberFormat="1" applyFont="1" applyAlignment="1" applyProtection="1"/>
    <xf numFmtId="1" fontId="12" fillId="0" borderId="0" xfId="0" applyNumberFormat="1" applyFont="1" applyAlignment="1">
      <alignment horizontal="right" indent="1"/>
    </xf>
    <xf numFmtId="168" fontId="4" fillId="0" borderId="0" xfId="0" applyNumberFormat="1" applyFont="1"/>
    <xf numFmtId="170" fontId="4" fillId="0" borderId="11" xfId="0" applyNumberFormat="1" applyFont="1" applyBorder="1"/>
    <xf numFmtId="0" fontId="5" fillId="0" borderId="0" xfId="0" applyFont="1"/>
    <xf numFmtId="0" fontId="5" fillId="0" borderId="0" xfId="4" applyFont="1" applyProtection="1">
      <protection hidden="1"/>
    </xf>
    <xf numFmtId="166" fontId="5" fillId="0" borderId="0" xfId="4" applyNumberFormat="1" applyFont="1" applyProtection="1">
      <protection hidden="1"/>
    </xf>
    <xf numFmtId="0" fontId="4" fillId="5" borderId="0" xfId="4" applyFont="1" applyFill="1" applyProtection="1">
      <protection hidden="1"/>
    </xf>
    <xf numFmtId="0" fontId="4" fillId="0" borderId="0" xfId="4" applyFont="1" applyProtection="1">
      <protection hidden="1"/>
    </xf>
    <xf numFmtId="0" fontId="4" fillId="0" borderId="0" xfId="4" applyFont="1"/>
    <xf numFmtId="0" fontId="6" fillId="0" borderId="0" xfId="4" applyFont="1" applyProtection="1">
      <protection hidden="1"/>
    </xf>
    <xf numFmtId="166" fontId="7" fillId="4" borderId="2" xfId="4" applyNumberFormat="1" applyFont="1" applyFill="1" applyBorder="1" applyAlignment="1" applyProtection="1">
      <alignment horizontal="left"/>
      <protection hidden="1"/>
    </xf>
    <xf numFmtId="170" fontId="8" fillId="3" borderId="2" xfId="5" applyNumberFormat="1" applyFont="1" applyFill="1" applyBorder="1" applyProtection="1">
      <protection locked="0" hidden="1"/>
    </xf>
    <xf numFmtId="14" fontId="8" fillId="2" borderId="2" xfId="4" applyNumberFormat="1" applyFont="1" applyFill="1" applyBorder="1" applyProtection="1">
      <protection hidden="1"/>
    </xf>
    <xf numFmtId="165" fontId="10" fillId="5" borderId="0" xfId="5" applyFont="1" applyFill="1" applyBorder="1" applyProtection="1">
      <protection hidden="1"/>
    </xf>
    <xf numFmtId="165" fontId="8" fillId="2" borderId="2" xfId="5" applyFont="1" applyFill="1" applyBorder="1" applyProtection="1">
      <protection hidden="1"/>
    </xf>
    <xf numFmtId="0" fontId="5" fillId="0" borderId="0" xfId="4" applyFont="1"/>
    <xf numFmtId="0" fontId="11" fillId="5" borderId="0" xfId="4" applyFont="1" applyFill="1" applyAlignment="1" applyProtection="1">
      <alignment horizontal="center"/>
      <protection hidden="1"/>
    </xf>
    <xf numFmtId="0" fontId="12" fillId="0" borderId="0" xfId="4" applyFont="1" applyProtection="1">
      <protection hidden="1"/>
    </xf>
    <xf numFmtId="10" fontId="5" fillId="0" borderId="0" xfId="4" applyNumberFormat="1" applyFont="1" applyProtection="1">
      <protection hidden="1"/>
    </xf>
    <xf numFmtId="0" fontId="12" fillId="5" borderId="0" xfId="4" applyFont="1" applyFill="1" applyProtection="1">
      <protection hidden="1"/>
    </xf>
    <xf numFmtId="0" fontId="4" fillId="5" borderId="0" xfId="4" applyFont="1" applyFill="1"/>
    <xf numFmtId="0" fontId="4" fillId="0" borderId="0" xfId="4" applyFont="1" applyAlignment="1">
      <alignment horizontal="center" vertical="center" wrapText="1"/>
    </xf>
    <xf numFmtId="166" fontId="13" fillId="0" borderId="1" xfId="4" applyNumberFormat="1" applyFont="1" applyBorder="1" applyAlignment="1">
      <alignment horizontal="center" vertical="center" wrapText="1"/>
    </xf>
    <xf numFmtId="166" fontId="6" fillId="0" borderId="0" xfId="4" applyNumberFormat="1" applyFont="1" applyAlignment="1" applyProtection="1">
      <alignment horizontal="center" vertical="center" wrapText="1"/>
      <protection hidden="1"/>
    </xf>
    <xf numFmtId="0" fontId="13" fillId="5" borderId="0" xfId="4" applyFont="1" applyFill="1" applyAlignment="1" applyProtection="1">
      <alignment horizontal="center" vertical="center" wrapText="1"/>
      <protection hidden="1"/>
    </xf>
    <xf numFmtId="0" fontId="4" fillId="0" borderId="0" xfId="4" applyFont="1" applyAlignment="1" applyProtection="1">
      <alignment horizontal="center" vertical="center" wrapText="1"/>
      <protection hidden="1"/>
    </xf>
    <xf numFmtId="9" fontId="4" fillId="0" borderId="0" xfId="4" applyNumberFormat="1" applyFont="1"/>
    <xf numFmtId="167" fontId="12" fillId="0" borderId="0" xfId="4" applyNumberFormat="1" applyFont="1"/>
    <xf numFmtId="167" fontId="5" fillId="0" borderId="0" xfId="4" applyNumberFormat="1" applyFont="1" applyProtection="1">
      <protection hidden="1"/>
    </xf>
    <xf numFmtId="169" fontId="12" fillId="5" borderId="0" xfId="6" applyNumberFormat="1" applyFont="1" applyFill="1" applyBorder="1" applyAlignment="1" applyProtection="1">
      <alignment horizontal="right" indent="1"/>
      <protection hidden="1"/>
    </xf>
    <xf numFmtId="2" fontId="12" fillId="5" borderId="0" xfId="4" applyNumberFormat="1" applyFont="1" applyFill="1" applyAlignment="1" applyProtection="1">
      <alignment horizontal="right" indent="1"/>
      <protection hidden="1"/>
    </xf>
    <xf numFmtId="166" fontId="5" fillId="0" borderId="0" xfId="4" applyNumberFormat="1" applyFont="1"/>
    <xf numFmtId="171" fontId="5" fillId="2" borderId="0" xfId="4" applyNumberFormat="1" applyFont="1" applyFill="1" applyProtection="1">
      <protection hidden="1"/>
    </xf>
    <xf numFmtId="171" fontId="5" fillId="2" borderId="5" xfId="4" applyNumberFormat="1" applyFont="1" applyFill="1" applyBorder="1" applyAlignment="1" applyProtection="1">
      <alignment horizontal="right" indent="1"/>
      <protection hidden="1"/>
    </xf>
    <xf numFmtId="171" fontId="5" fillId="2" borderId="8" xfId="4" applyNumberFormat="1" applyFont="1" applyFill="1" applyBorder="1" applyProtection="1">
      <protection hidden="1"/>
    </xf>
    <xf numFmtId="0" fontId="9" fillId="6" borderId="6" xfId="3" applyFont="1" applyFill="1" applyBorder="1" applyAlignment="1" applyProtection="1">
      <alignment horizontal="center" vertical="center" wrapText="1"/>
      <protection hidden="1"/>
    </xf>
    <xf numFmtId="172" fontId="5" fillId="2" borderId="0" xfId="4" applyNumberFormat="1" applyFont="1" applyFill="1" applyAlignment="1" applyProtection="1">
      <alignment horizontal="right" indent="1"/>
      <protection hidden="1"/>
    </xf>
    <xf numFmtId="173" fontId="5" fillId="2" borderId="0" xfId="4" applyNumberFormat="1" applyFont="1" applyFill="1" applyProtection="1">
      <protection hidden="1"/>
    </xf>
    <xf numFmtId="0" fontId="9" fillId="6" borderId="9" xfId="3" applyFont="1" applyFill="1" applyBorder="1" applyAlignment="1" applyProtection="1">
      <alignment horizontal="center" vertical="center" wrapText="1"/>
      <protection hidden="1"/>
    </xf>
    <xf numFmtId="0" fontId="9" fillId="6" borderId="10" xfId="3" applyFont="1" applyFill="1" applyBorder="1" applyAlignment="1" applyProtection="1">
      <alignment horizontal="center" vertical="center" wrapText="1"/>
      <protection hidden="1"/>
    </xf>
    <xf numFmtId="174" fontId="4" fillId="0" borderId="0" xfId="4" applyNumberFormat="1" applyFont="1"/>
    <xf numFmtId="171" fontId="9" fillId="6" borderId="9" xfId="3" applyNumberFormat="1" applyFont="1" applyFill="1" applyBorder="1" applyAlignment="1" applyProtection="1">
      <alignment horizontal="center" vertical="center" wrapText="1"/>
      <protection hidden="1"/>
    </xf>
    <xf numFmtId="173" fontId="9" fillId="6" borderId="9" xfId="3" applyNumberFormat="1" applyFont="1" applyFill="1" applyBorder="1" applyAlignment="1" applyProtection="1">
      <alignment horizontal="center" vertical="center" wrapText="1"/>
      <protection hidden="1"/>
    </xf>
    <xf numFmtId="171" fontId="9" fillId="6" borderId="10" xfId="3" applyNumberFormat="1" applyFont="1" applyFill="1" applyBorder="1" applyAlignment="1" applyProtection="1">
      <alignment horizontal="center" vertical="center" wrapText="1"/>
      <protection hidden="1"/>
    </xf>
    <xf numFmtId="10" fontId="8" fillId="3" borderId="2" xfId="1" applyNumberFormat="1" applyFont="1" applyFill="1" applyBorder="1" applyProtection="1">
      <protection locked="0" hidden="1"/>
    </xf>
    <xf numFmtId="14" fontId="4" fillId="0" borderId="0" xfId="4" applyNumberFormat="1" applyFont="1"/>
    <xf numFmtId="0" fontId="14" fillId="2" borderId="0" xfId="0" applyFont="1" applyFill="1" applyAlignment="1" applyProtection="1">
      <alignment horizontal="center" vertical="center" wrapText="1"/>
      <protection hidden="1"/>
    </xf>
    <xf numFmtId="0" fontId="9" fillId="4" borderId="3" xfId="0" applyFont="1" applyFill="1" applyBorder="1" applyAlignment="1" applyProtection="1">
      <alignment horizontal="right" indent="1"/>
      <protection hidden="1"/>
    </xf>
    <xf numFmtId="0" fontId="9" fillId="6" borderId="6" xfId="3" applyFont="1" applyFill="1" applyBorder="1" applyAlignment="1" applyProtection="1">
      <alignment horizontal="center" vertical="center" wrapText="1"/>
      <protection hidden="1"/>
    </xf>
    <xf numFmtId="0" fontId="9" fillId="6" borderId="9" xfId="3" applyFont="1" applyFill="1" applyBorder="1" applyAlignment="1" applyProtection="1">
      <alignment horizontal="center" vertical="center" wrapText="1"/>
      <protection hidden="1"/>
    </xf>
  </cellXfs>
  <cellStyles count="9">
    <cellStyle name="Millares" xfId="2" builtinId="3"/>
    <cellStyle name="Millares 2" xfId="5" xr:uid="{7991B591-6442-474D-A7CE-578C4E2BF367}"/>
    <cellStyle name="Millares 3" xfId="8" xr:uid="{619B6C2F-4713-4B48-9DCE-FA9263CF812F}"/>
    <cellStyle name="Moneda 2" xfId="6" xr:uid="{595C4577-5BB4-4FAD-B730-32E08108B552}"/>
    <cellStyle name="Normal" xfId="0" builtinId="0"/>
    <cellStyle name="Normal 2" xfId="4" xr:uid="{0B01074C-7661-4AEB-9CBB-47BC7DA4BA55}"/>
    <cellStyle name="Normal 3" xfId="7" xr:uid="{27BCDC23-A7FF-4860-BD97-642DD810E3D4}"/>
    <cellStyle name="Normal_Calculadora Garbarino 45_v1" xfId="3" xr:uid="{00000000-0005-0000-0000-000003000000}"/>
    <cellStyle name="Porcentaje" xfId="1" builtinId="5"/>
  </cellStyles>
  <dxfs count="0"/>
  <tableStyles count="0" defaultTableStyle="TableStyleMedium9" defaultPivotStyle="PivotStyleLight16"/>
  <colors>
    <mruColors>
      <color rgb="FF808080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1587500</xdr:colOff>
      <xdr:row>1</xdr:row>
      <xdr:rowOff>53810</xdr:rowOff>
    </xdr:from>
    <xdr:to>
      <xdr:col>11</xdr:col>
      <xdr:colOff>1295782</xdr:colOff>
      <xdr:row>3</xdr:row>
      <xdr:rowOff>150918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7D4FE2C-F20A-39ED-8A62-04BE3E43C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422813" y="244310"/>
          <a:ext cx="1438657" cy="462233"/>
        </a:xfrm>
        <a:prstGeom prst="rect">
          <a:avLst/>
        </a:prstGeom>
      </xdr:spPr>
    </xdr:pic>
    <xdr:clientData/>
  </xdr:twoCellAnchor>
  <xdr:twoCellAnchor editAs="oneCell">
    <xdr:from>
      <xdr:col>4</xdr:col>
      <xdr:colOff>1250154</xdr:colOff>
      <xdr:row>1</xdr:row>
      <xdr:rowOff>59532</xdr:rowOff>
    </xdr:from>
    <xdr:to>
      <xdr:col>5</xdr:col>
      <xdr:colOff>2659857</xdr:colOff>
      <xdr:row>4</xdr:row>
      <xdr:rowOff>61414</xdr:rowOff>
    </xdr:to>
    <xdr:pic>
      <xdr:nvPicPr>
        <xdr:cNvPr id="5" name="Imagen 4" descr="LA ENERGÍA NOS CONECTA - OLDELVAL">
          <a:extLst>
            <a:ext uri="{FF2B5EF4-FFF2-40B4-BE49-F238E27FC236}">
              <a16:creationId xmlns:a16="http://schemas.microsoft.com/office/drawing/2014/main" id="{AF36197A-136F-3751-51B5-DE0AFEC3D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58123" y="250032"/>
          <a:ext cx="2659857" cy="573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FB4B6-7E04-4F1E-A4C8-5CEF0AEB6718}">
  <sheetPr>
    <pageSetUpPr fitToPage="1"/>
  </sheetPr>
  <dimension ref="A1:CX62"/>
  <sheetViews>
    <sheetView showGridLines="0" tabSelected="1" zoomScale="80" zoomScaleNormal="80" workbookViewId="0">
      <selection activeCell="G9" sqref="G9"/>
    </sheetView>
  </sheetViews>
  <sheetFormatPr baseColWidth="10" defaultColWidth="11.42578125" defaultRowHeight="15" customHeight="1" zeroHeight="1" outlineLevelCol="1"/>
  <cols>
    <col min="1" max="1" width="5.5703125" style="20" customWidth="1"/>
    <col min="2" max="2" width="38.7109375" style="20" hidden="1" customWidth="1" outlineLevel="1"/>
    <col min="3" max="3" width="16" style="20" hidden="1" customWidth="1" outlineLevel="1"/>
    <col min="4" max="4" width="38.7109375" style="20" hidden="1" customWidth="1" outlineLevel="1"/>
    <col min="5" max="5" width="19.85546875" style="27" hidden="1" customWidth="1" outlineLevel="1"/>
    <col min="6" max="6" width="40.140625" style="43" customWidth="1" collapsed="1"/>
    <col min="7" max="7" width="17.140625" style="27" customWidth="1"/>
    <col min="8" max="8" width="13.7109375" style="27" bestFit="1" customWidth="1"/>
    <col min="9" max="9" width="18.140625" style="27" customWidth="1"/>
    <col min="10" max="10" width="18.5703125" style="27" bestFit="1" customWidth="1"/>
    <col min="11" max="11" width="24.7109375" style="27" customWidth="1"/>
    <col min="12" max="12" width="19.42578125" style="27" customWidth="1"/>
    <col min="13" max="13" width="19.7109375" style="32" customWidth="1"/>
    <col min="14" max="14" width="17.140625" style="20" hidden="1" customWidth="1" outlineLevel="1"/>
    <col min="15" max="15" width="11" style="20" hidden="1" customWidth="1" outlineLevel="1"/>
    <col min="16" max="16" width="19.7109375" style="20" hidden="1" customWidth="1" outlineLevel="1"/>
    <col min="17" max="17" width="9.85546875" style="20" hidden="1" customWidth="1" outlineLevel="1"/>
    <col min="18" max="18" width="19.7109375" style="20" customWidth="1" collapsed="1"/>
    <col min="19" max="19" width="19.7109375" style="20" customWidth="1"/>
    <col min="20" max="88" width="11.42578125" style="20" customWidth="1"/>
    <col min="89" max="90" width="11.42578125" style="20"/>
    <col min="91" max="91" width="11.42578125" style="20" hidden="1" customWidth="1" outlineLevel="1"/>
    <col min="92" max="92" width="11.42578125" style="20" hidden="1" customWidth="1" outlineLevel="1" collapsed="1"/>
    <col min="93" max="93" width="11.42578125" style="20" hidden="1" customWidth="1" outlineLevel="1"/>
    <col min="94" max="94" width="11.42578125" style="20" hidden="1" customWidth="1" outlineLevel="1" collapsed="1"/>
    <col min="95" max="95" width="11.42578125" style="20" hidden="1" customWidth="1" outlineLevel="1"/>
    <col min="96" max="96" width="11.42578125" style="20" hidden="1" customWidth="1" outlineLevel="1" collapsed="1"/>
    <col min="97" max="97" width="11.42578125" style="20" hidden="1" customWidth="1" outlineLevel="1"/>
    <col min="98" max="98" width="11.42578125" style="20" hidden="1" customWidth="1" outlineLevel="1" collapsed="1"/>
    <col min="99" max="99" width="11.42578125" style="20" hidden="1" customWidth="1" outlineLevel="1"/>
    <col min="100" max="100" width="0" style="20" hidden="1" customWidth="1" outlineLevel="1" collapsed="1"/>
    <col min="101" max="101" width="0" style="20" hidden="1" customWidth="1" outlineLevel="1"/>
    <col min="102" max="102" width="11.42578125" style="20" outlineLevel="1" collapsed="1"/>
    <col min="103" max="16384" width="11.42578125" style="20" outlineLevel="1"/>
  </cols>
  <sheetData>
    <row r="1" spans="2:18" ht="15" customHeight="1"/>
    <row r="2" spans="2:18">
      <c r="E2" s="16"/>
      <c r="F2" s="17"/>
      <c r="G2" s="16"/>
      <c r="H2" s="16"/>
      <c r="I2" s="16"/>
      <c r="J2" s="16"/>
      <c r="K2" s="16"/>
      <c r="L2" s="16"/>
      <c r="M2" s="18"/>
      <c r="N2" s="19"/>
      <c r="O2" s="19"/>
      <c r="P2" s="19"/>
      <c r="Q2" s="19"/>
      <c r="R2" s="19"/>
    </row>
    <row r="3" spans="2:18">
      <c r="E3" s="16"/>
      <c r="F3" s="17"/>
      <c r="G3" s="16"/>
      <c r="H3" s="16"/>
      <c r="I3" s="16"/>
      <c r="J3" s="16"/>
      <c r="K3" s="16"/>
      <c r="L3" s="16"/>
      <c r="M3" s="18"/>
      <c r="N3" s="19"/>
      <c r="O3" s="19"/>
      <c r="P3" s="19"/>
      <c r="Q3" s="19"/>
      <c r="R3" s="19"/>
    </row>
    <row r="4" spans="2:18">
      <c r="E4" s="16"/>
      <c r="F4" s="17"/>
      <c r="G4" s="16"/>
      <c r="H4" s="16"/>
      <c r="I4" s="16"/>
      <c r="J4" s="16"/>
      <c r="K4" s="16"/>
      <c r="L4" s="16"/>
      <c r="M4" s="18"/>
      <c r="N4" s="19"/>
      <c r="O4" s="19"/>
      <c r="P4" s="19"/>
      <c r="Q4" s="19"/>
      <c r="R4" s="19"/>
    </row>
    <row r="5" spans="2:18">
      <c r="E5" s="16"/>
      <c r="F5" s="17"/>
      <c r="G5" s="16"/>
      <c r="H5" s="16"/>
      <c r="I5" s="16"/>
      <c r="J5" s="16"/>
      <c r="K5" s="16"/>
      <c r="L5" s="16"/>
      <c r="M5" s="18"/>
      <c r="N5" s="19"/>
      <c r="O5" s="19"/>
      <c r="P5" s="19"/>
      <c r="Q5" s="19"/>
      <c r="R5" s="19"/>
    </row>
    <row r="6" spans="2:18">
      <c r="E6" s="16"/>
      <c r="F6" s="2" t="s">
        <v>20</v>
      </c>
      <c r="G6" s="16"/>
      <c r="H6" s="16"/>
      <c r="I6" s="16"/>
      <c r="J6" s="16"/>
      <c r="K6" s="16"/>
      <c r="L6" s="16"/>
      <c r="M6" s="18"/>
      <c r="N6" s="19"/>
      <c r="O6" s="19"/>
      <c r="P6" s="19"/>
      <c r="Q6" s="19"/>
      <c r="R6" s="19"/>
    </row>
    <row r="7" spans="2:18">
      <c r="E7" s="16"/>
      <c r="F7" s="2" t="s">
        <v>21</v>
      </c>
      <c r="G7" s="16"/>
      <c r="H7" s="16"/>
      <c r="I7" s="16"/>
      <c r="J7" s="16"/>
      <c r="K7" s="16"/>
      <c r="L7" s="16"/>
      <c r="M7" s="18"/>
      <c r="N7" s="19"/>
      <c r="O7" s="19"/>
      <c r="P7" s="19"/>
      <c r="Q7" s="19"/>
      <c r="R7" s="19"/>
    </row>
    <row r="8" spans="2:18">
      <c r="E8" s="16"/>
      <c r="F8" s="17"/>
      <c r="G8" s="16"/>
      <c r="H8" s="16"/>
      <c r="I8" s="16"/>
      <c r="J8" s="16"/>
      <c r="K8" s="16"/>
      <c r="L8" s="16"/>
      <c r="M8" s="18"/>
      <c r="N8" s="19"/>
      <c r="O8" s="19"/>
      <c r="P8" s="19"/>
      <c r="Q8" s="19"/>
      <c r="R8" s="19"/>
    </row>
    <row r="9" spans="2:18">
      <c r="E9" s="16"/>
      <c r="F9" s="22" t="s">
        <v>18</v>
      </c>
      <c r="G9" s="23">
        <v>100</v>
      </c>
      <c r="H9" s="16"/>
      <c r="I9" s="16"/>
      <c r="J9" s="59" t="s">
        <v>0</v>
      </c>
      <c r="K9" s="59"/>
      <c r="L9" s="3">
        <f>+XIRR(L15:L21,F15:F21)</f>
        <v>8.1583854556083704E-2</v>
      </c>
      <c r="M9" s="4"/>
      <c r="N9" s="19"/>
      <c r="O9" s="19"/>
      <c r="P9" s="19"/>
      <c r="Q9" s="19"/>
      <c r="R9" s="19"/>
    </row>
    <row r="10" spans="2:18">
      <c r="B10" s="57"/>
      <c r="E10" s="16"/>
      <c r="F10" s="22" t="s">
        <v>6</v>
      </c>
      <c r="G10" s="24">
        <v>45820</v>
      </c>
      <c r="H10" s="16"/>
      <c r="I10" s="16"/>
      <c r="J10" s="59" t="s">
        <v>19</v>
      </c>
      <c r="K10" s="59"/>
      <c r="L10" s="3">
        <f>+(((1+L9)^(180/365)-1)*(365/180))</f>
        <v>7.9962856421751632E-2</v>
      </c>
      <c r="M10" s="25"/>
      <c r="N10" s="19"/>
      <c r="O10" s="19"/>
      <c r="P10" s="19"/>
      <c r="Q10" s="19"/>
      <c r="R10" s="19"/>
    </row>
    <row r="11" spans="2:18">
      <c r="E11" s="16"/>
      <c r="F11" s="22" t="s">
        <v>12</v>
      </c>
      <c r="G11" s="56">
        <v>0.08</v>
      </c>
      <c r="H11" s="16"/>
      <c r="I11" s="16"/>
      <c r="J11" s="59" t="s">
        <v>2</v>
      </c>
      <c r="K11" s="59"/>
      <c r="L11" s="26">
        <f>+SUM(Q16:Q21)/(365/12)</f>
        <v>32.744137401619824</v>
      </c>
      <c r="M11" s="25"/>
      <c r="N11" s="19"/>
      <c r="O11" s="19"/>
      <c r="P11" s="19"/>
      <c r="Q11" s="19"/>
      <c r="R11" s="19"/>
    </row>
    <row r="12" spans="2:18">
      <c r="E12" s="16"/>
      <c r="F12" s="17"/>
      <c r="G12" s="16"/>
      <c r="H12" s="30"/>
      <c r="I12" s="21"/>
      <c r="J12" s="59" t="s">
        <v>8</v>
      </c>
      <c r="K12" s="59"/>
      <c r="L12" s="3">
        <f>N22/G9</f>
        <v>1.0000000020440785</v>
      </c>
      <c r="M12" s="28"/>
      <c r="N12" s="29"/>
      <c r="O12" s="19"/>
      <c r="P12" s="19"/>
      <c r="Q12" s="19"/>
      <c r="R12" s="19"/>
    </row>
    <row r="13" spans="2:18" ht="15.75" thickBot="1">
      <c r="E13" s="16"/>
      <c r="F13" s="17"/>
      <c r="G13" s="16"/>
      <c r="H13" s="16"/>
      <c r="I13" s="16"/>
      <c r="J13" s="16"/>
      <c r="K13" s="16"/>
      <c r="L13" s="16"/>
      <c r="M13" s="31"/>
      <c r="N13" s="29"/>
      <c r="O13" s="19"/>
      <c r="P13" s="19"/>
      <c r="Q13" s="19"/>
      <c r="R13" s="19"/>
    </row>
    <row r="14" spans="2:18" s="33" customFormat="1" ht="28.5" customHeight="1" thickBot="1">
      <c r="B14" s="34"/>
      <c r="C14" s="34" t="s">
        <v>7</v>
      </c>
      <c r="D14" s="34"/>
      <c r="E14" s="35"/>
      <c r="F14" s="47" t="s">
        <v>3</v>
      </c>
      <c r="G14" s="50" t="s">
        <v>13</v>
      </c>
      <c r="H14" s="50" t="s">
        <v>4</v>
      </c>
      <c r="I14" s="50" t="s">
        <v>14</v>
      </c>
      <c r="J14" s="50" t="s">
        <v>15</v>
      </c>
      <c r="K14" s="50" t="s">
        <v>16</v>
      </c>
      <c r="L14" s="51" t="s">
        <v>17</v>
      </c>
      <c r="M14" s="36"/>
      <c r="N14" s="5" t="s">
        <v>1</v>
      </c>
      <c r="O14" s="5" t="s">
        <v>5</v>
      </c>
      <c r="P14" s="6"/>
      <c r="Q14" s="5" t="s">
        <v>9</v>
      </c>
      <c r="R14" s="37"/>
    </row>
    <row r="15" spans="2:18">
      <c r="B15" s="7">
        <f>+D15</f>
        <v>45820</v>
      </c>
      <c r="C15" s="52">
        <f>+$G$11+$G$12</f>
        <v>0.08</v>
      </c>
      <c r="D15" s="7">
        <f>+G10</f>
        <v>45820</v>
      </c>
      <c r="E15" s="40"/>
      <c r="F15" s="8">
        <f>+G10</f>
        <v>45820</v>
      </c>
      <c r="G15" s="49">
        <f>+G9</f>
        <v>100</v>
      </c>
      <c r="H15" s="45"/>
      <c r="I15" s="44"/>
      <c r="J15" s="44"/>
      <c r="K15" s="49">
        <f t="shared" ref="K15:K21" si="0">+G15-J15</f>
        <v>100</v>
      </c>
      <c r="L15" s="46">
        <f>-G15</f>
        <v>-100</v>
      </c>
      <c r="M15" s="41"/>
      <c r="N15" s="9"/>
      <c r="O15" s="9"/>
      <c r="P15" s="1"/>
      <c r="Q15" s="1"/>
      <c r="R15" s="19"/>
    </row>
    <row r="16" spans="2:18">
      <c r="B16" s="7">
        <f t="shared" ref="B16:B21" si="1">+EDATE(B15,6)</f>
        <v>46003</v>
      </c>
      <c r="C16" s="52">
        <f>+$G$11+$G$12</f>
        <v>0.08</v>
      </c>
      <c r="D16" s="7">
        <f>+B16</f>
        <v>46003</v>
      </c>
      <c r="E16" s="40"/>
      <c r="F16" s="10">
        <f>+D16</f>
        <v>46003</v>
      </c>
      <c r="G16" s="49">
        <f>+K15</f>
        <v>100</v>
      </c>
      <c r="H16" s="48">
        <f>+B16-B15</f>
        <v>183</v>
      </c>
      <c r="I16" s="44">
        <f t="shared" ref="I16:I21" si="2">+G16*($G$11)*(H16)/365</f>
        <v>4.0109589041095894</v>
      </c>
      <c r="J16" s="49"/>
      <c r="K16" s="49">
        <f t="shared" si="0"/>
        <v>100</v>
      </c>
      <c r="L16" s="46">
        <f>+I16+J16</f>
        <v>4.0109589041095894</v>
      </c>
      <c r="M16" s="41"/>
      <c r="N16" s="11">
        <f>+L16/(1+$L$9)^((O16)/365)</f>
        <v>3.8563057204957829</v>
      </c>
      <c r="O16" s="12">
        <f>+F16-$F$15</f>
        <v>183</v>
      </c>
      <c r="P16" s="1"/>
      <c r="Q16" s="13">
        <f>+(N16/$N$22)*O16</f>
        <v>7.0570394540821395</v>
      </c>
      <c r="R16" s="19"/>
    </row>
    <row r="17" spans="2:18">
      <c r="B17" s="7">
        <f t="shared" si="1"/>
        <v>46185</v>
      </c>
      <c r="C17" s="52">
        <f>+$G$11+$G$12</f>
        <v>0.08</v>
      </c>
      <c r="D17" s="7">
        <f>+B17</f>
        <v>46185</v>
      </c>
      <c r="E17" s="40"/>
      <c r="F17" s="10">
        <f>+D17</f>
        <v>46185</v>
      </c>
      <c r="G17" s="49">
        <f>+K16</f>
        <v>100</v>
      </c>
      <c r="H17" s="48">
        <f>+B17-B16</f>
        <v>182</v>
      </c>
      <c r="I17" s="44">
        <f t="shared" si="2"/>
        <v>3.989041095890411</v>
      </c>
      <c r="J17" s="49"/>
      <c r="K17" s="49">
        <f t="shared" si="0"/>
        <v>100</v>
      </c>
      <c r="L17" s="46">
        <f>+I17+J17</f>
        <v>3.989041095890411</v>
      </c>
      <c r="M17" s="41"/>
      <c r="N17" s="11">
        <f t="shared" ref="N17:N21" si="3">+L17/(1+$L$9)^((O17)/365)</f>
        <v>3.6881477835369871</v>
      </c>
      <c r="O17" s="12">
        <f t="shared" ref="O17:O21" si="4">+F17-$F$15</f>
        <v>365</v>
      </c>
      <c r="P17" s="1"/>
      <c r="Q17" s="13">
        <f>+(N17/$N$22)*O17</f>
        <v>13.46173938239315</v>
      </c>
      <c r="R17" s="19"/>
    </row>
    <row r="18" spans="2:18">
      <c r="B18" s="7">
        <f t="shared" si="1"/>
        <v>46368</v>
      </c>
      <c r="C18" s="52">
        <f t="shared" ref="C18:C21" si="5">+$G$11+$G$12</f>
        <v>0.08</v>
      </c>
      <c r="D18" s="7">
        <f>+B18 + 2</f>
        <v>46370</v>
      </c>
      <c r="E18" s="40"/>
      <c r="F18" s="10">
        <f>+D18</f>
        <v>46370</v>
      </c>
      <c r="G18" s="49">
        <f t="shared" ref="G18:G21" si="6">+K17</f>
        <v>100</v>
      </c>
      <c r="H18" s="48">
        <f>+B18-B17</f>
        <v>183</v>
      </c>
      <c r="I18" s="44">
        <f t="shared" si="2"/>
        <v>4.0109589041095894</v>
      </c>
      <c r="J18" s="49"/>
      <c r="K18" s="49">
        <f t="shared" si="0"/>
        <v>100</v>
      </c>
      <c r="L18" s="46">
        <f t="shared" ref="L18:L21" si="7">+I18+J18</f>
        <v>4.0109589041095894</v>
      </c>
      <c r="M18" s="41"/>
      <c r="N18" s="11">
        <f t="shared" si="3"/>
        <v>3.5638927797172419</v>
      </c>
      <c r="O18" s="12">
        <f t="shared" si="4"/>
        <v>550</v>
      </c>
      <c r="P18" s="1"/>
      <c r="Q18" s="13">
        <f t="shared" ref="Q18:Q20" si="8">+(N18/$N$22)*O18</f>
        <v>19.601410248378009</v>
      </c>
      <c r="R18" s="19"/>
    </row>
    <row r="19" spans="2:18">
      <c r="B19" s="7">
        <f t="shared" si="1"/>
        <v>46550</v>
      </c>
      <c r="C19" s="52">
        <f t="shared" si="5"/>
        <v>0.08</v>
      </c>
      <c r="D19" s="7">
        <f>+B19 + 2</f>
        <v>46552</v>
      </c>
      <c r="E19" s="40"/>
      <c r="F19" s="10">
        <f t="shared" ref="F19:F21" si="9">+D19</f>
        <v>46552</v>
      </c>
      <c r="G19" s="49">
        <f t="shared" si="6"/>
        <v>100</v>
      </c>
      <c r="H19" s="48">
        <f>+B19-B18</f>
        <v>182</v>
      </c>
      <c r="I19" s="44">
        <f t="shared" si="2"/>
        <v>3.989041095890411</v>
      </c>
      <c r="J19" s="49"/>
      <c r="K19" s="49">
        <f t="shared" si="0"/>
        <v>100</v>
      </c>
      <c r="L19" s="46">
        <f t="shared" si="7"/>
        <v>3.989041095890411</v>
      </c>
      <c r="M19" s="41"/>
      <c r="N19" s="11">
        <f t="shared" si="3"/>
        <v>3.4084857915745719</v>
      </c>
      <c r="O19" s="12">
        <f t="shared" si="4"/>
        <v>732</v>
      </c>
      <c r="P19" s="1"/>
      <c r="Q19" s="13">
        <f t="shared" si="8"/>
        <v>24.950115943325866</v>
      </c>
      <c r="R19" s="19"/>
    </row>
    <row r="20" spans="2:18">
      <c r="B20" s="7">
        <f t="shared" si="1"/>
        <v>46733</v>
      </c>
      <c r="C20" s="52">
        <f t="shared" si="5"/>
        <v>0.08</v>
      </c>
      <c r="D20" s="7">
        <f>+B20 + 1</f>
        <v>46734</v>
      </c>
      <c r="E20" s="40"/>
      <c r="F20" s="10">
        <f t="shared" si="9"/>
        <v>46734</v>
      </c>
      <c r="G20" s="49">
        <f t="shared" si="6"/>
        <v>100</v>
      </c>
      <c r="H20" s="48">
        <f>+B20-B19</f>
        <v>183</v>
      </c>
      <c r="I20" s="44">
        <f t="shared" si="2"/>
        <v>4.0109589041095894</v>
      </c>
      <c r="J20" s="49"/>
      <c r="K20" s="49">
        <f t="shared" si="0"/>
        <v>100</v>
      </c>
      <c r="L20" s="46">
        <f t="shared" si="7"/>
        <v>4.0109589041095894</v>
      </c>
      <c r="M20" s="41"/>
      <c r="N20" s="11">
        <f t="shared" si="3"/>
        <v>3.295776476649309</v>
      </c>
      <c r="O20" s="12">
        <f t="shared" si="4"/>
        <v>914</v>
      </c>
      <c r="P20" s="1"/>
      <c r="Q20" s="13">
        <f t="shared" si="8"/>
        <v>30.123396935000091</v>
      </c>
      <c r="R20" s="19"/>
    </row>
    <row r="21" spans="2:18" ht="15.75" thickBot="1">
      <c r="B21" s="7">
        <f t="shared" si="1"/>
        <v>46916</v>
      </c>
      <c r="C21" s="52">
        <f t="shared" si="5"/>
        <v>0.08</v>
      </c>
      <c r="D21" s="7">
        <f t="shared" ref="D21" si="10">+B21</f>
        <v>46916</v>
      </c>
      <c r="E21" s="40"/>
      <c r="F21" s="10">
        <f t="shared" si="9"/>
        <v>46916</v>
      </c>
      <c r="G21" s="49">
        <f t="shared" si="6"/>
        <v>100</v>
      </c>
      <c r="H21" s="48">
        <f>+D21-B20</f>
        <v>183</v>
      </c>
      <c r="I21" s="44">
        <f t="shared" si="2"/>
        <v>4.0109589041095894</v>
      </c>
      <c r="J21" s="49">
        <f>$G$9*1</f>
        <v>100</v>
      </c>
      <c r="K21" s="49">
        <f t="shared" si="0"/>
        <v>0</v>
      </c>
      <c r="L21" s="46">
        <f t="shared" si="7"/>
        <v>104.01095890410959</v>
      </c>
      <c r="M21" s="41"/>
      <c r="N21" s="11">
        <f>+L21/(1+$L$9)^((O21)/365)</f>
        <v>82.187391652433959</v>
      </c>
      <c r="O21" s="12">
        <f t="shared" si="4"/>
        <v>1096</v>
      </c>
      <c r="P21" s="1"/>
      <c r="Q21" s="13">
        <f>+(N21/$N$22)*O21</f>
        <v>900.77381066942382</v>
      </c>
      <c r="R21" s="19"/>
    </row>
    <row r="22" spans="2:18" ht="15.75" thickBot="1">
      <c r="B22" s="39"/>
      <c r="C22" s="38"/>
      <c r="D22" s="39"/>
      <c r="E22" s="16"/>
      <c r="F22" s="60" t="s">
        <v>10</v>
      </c>
      <c r="G22" s="61"/>
      <c r="H22" s="61"/>
      <c r="I22" s="53">
        <f>SUM(I16:I21)</f>
        <v>24.021917808219179</v>
      </c>
      <c r="J22" s="54">
        <f>SUM(J16:J21)</f>
        <v>100</v>
      </c>
      <c r="K22" s="53"/>
      <c r="L22" s="55">
        <f>SUM(L15:L21)</f>
        <v>24.021917808219172</v>
      </c>
      <c r="M22" s="42"/>
      <c r="N22" s="14">
        <f>SUM(N16:N21)</f>
        <v>100.00000020440785</v>
      </c>
      <c r="O22" s="1"/>
      <c r="P22" s="1"/>
      <c r="Q22" s="13"/>
      <c r="R22" s="19"/>
    </row>
    <row r="23" spans="2:18">
      <c r="E23" s="16"/>
      <c r="F23" s="17"/>
      <c r="G23" s="16"/>
      <c r="H23" s="16"/>
      <c r="I23" s="16"/>
      <c r="J23" s="16"/>
      <c r="K23" s="16"/>
      <c r="L23" s="16"/>
      <c r="M23" s="18"/>
      <c r="N23" s="19"/>
      <c r="O23" s="19"/>
      <c r="P23" s="19"/>
      <c r="Q23" s="19"/>
      <c r="R23" s="19"/>
    </row>
    <row r="24" spans="2:18">
      <c r="E24" s="16"/>
      <c r="F24" s="16"/>
      <c r="G24" s="16"/>
      <c r="H24" s="16"/>
      <c r="I24" s="16"/>
      <c r="J24" s="16"/>
      <c r="K24" s="16"/>
      <c r="L24" s="16"/>
      <c r="M24" s="18"/>
      <c r="N24" s="19"/>
      <c r="O24" s="19"/>
      <c r="P24" s="19"/>
      <c r="Q24" s="19"/>
      <c r="R24" s="19"/>
    </row>
    <row r="25" spans="2:18" s="1" customFormat="1" ht="26.25" customHeight="1">
      <c r="E25" s="15"/>
      <c r="F25" s="58" t="s">
        <v>11</v>
      </c>
      <c r="G25" s="58"/>
      <c r="H25" s="58"/>
      <c r="I25" s="58"/>
      <c r="J25" s="58"/>
      <c r="K25" s="58"/>
      <c r="L25" s="58"/>
    </row>
    <row r="26" spans="2:18" s="1" customFormat="1" ht="26.25" customHeight="1">
      <c r="E26" s="15"/>
      <c r="F26" s="58"/>
      <c r="G26" s="58"/>
      <c r="H26" s="58"/>
      <c r="I26" s="58"/>
      <c r="J26" s="58"/>
      <c r="K26" s="58"/>
      <c r="L26" s="58"/>
    </row>
    <row r="27" spans="2:18">
      <c r="E27" s="16"/>
      <c r="F27" s="17"/>
      <c r="G27" s="16"/>
      <c r="H27" s="16"/>
      <c r="I27" s="16"/>
      <c r="J27" s="16"/>
      <c r="K27" s="16"/>
      <c r="L27" s="16"/>
      <c r="M27" s="18"/>
      <c r="N27" s="19"/>
      <c r="O27" s="19"/>
      <c r="P27" s="19"/>
      <c r="Q27" s="19"/>
      <c r="R27" s="19"/>
    </row>
    <row r="28" spans="2:18">
      <c r="E28" s="16"/>
      <c r="F28" s="17"/>
      <c r="G28" s="16"/>
      <c r="H28" s="16"/>
      <c r="I28" s="16"/>
      <c r="J28" s="16"/>
      <c r="K28" s="16"/>
      <c r="L28" s="16"/>
      <c r="M28" s="18"/>
      <c r="N28" s="19"/>
      <c r="O28" s="19"/>
      <c r="P28" s="19"/>
      <c r="Q28" s="19"/>
      <c r="R28" s="19"/>
    </row>
    <row r="29" spans="2:18">
      <c r="E29" s="16"/>
      <c r="F29" s="17"/>
      <c r="G29" s="16"/>
      <c r="H29" s="16"/>
      <c r="I29" s="16"/>
      <c r="J29" s="16"/>
      <c r="K29" s="16"/>
      <c r="L29" s="16"/>
      <c r="M29" s="18"/>
      <c r="N29" s="19"/>
      <c r="O29" s="19"/>
      <c r="P29" s="19"/>
      <c r="Q29" s="19"/>
      <c r="R29" s="19"/>
    </row>
    <row r="30" spans="2:18">
      <c r="E30" s="16"/>
      <c r="F30" s="17"/>
      <c r="G30" s="16"/>
      <c r="H30" s="16"/>
      <c r="I30" s="16"/>
      <c r="J30" s="16"/>
      <c r="K30" s="16"/>
      <c r="L30" s="16"/>
      <c r="M30" s="18"/>
      <c r="N30" s="19"/>
      <c r="O30" s="19"/>
      <c r="P30" s="19"/>
      <c r="Q30" s="19"/>
      <c r="R30" s="19"/>
    </row>
    <row r="31" spans="2:18">
      <c r="E31" s="16"/>
      <c r="F31" s="17"/>
      <c r="G31" s="16"/>
      <c r="H31" s="16"/>
      <c r="I31" s="16"/>
      <c r="J31" s="16"/>
      <c r="K31" s="16"/>
      <c r="L31" s="16"/>
      <c r="M31" s="18"/>
      <c r="N31" s="19"/>
      <c r="O31" s="19"/>
      <c r="P31" s="19"/>
      <c r="Q31" s="19"/>
      <c r="R31" s="19"/>
    </row>
    <row r="32" spans="2:18">
      <c r="E32" s="16"/>
      <c r="F32" s="17"/>
      <c r="G32" s="16"/>
      <c r="H32" s="16"/>
      <c r="I32" s="16"/>
      <c r="J32" s="16"/>
      <c r="K32" s="16"/>
      <c r="L32" s="16"/>
      <c r="M32" s="18"/>
      <c r="N32" s="19"/>
      <c r="O32" s="19"/>
      <c r="P32" s="19"/>
      <c r="Q32" s="19"/>
      <c r="R32" s="19"/>
    </row>
    <row r="33" spans="5:18">
      <c r="E33" s="16"/>
      <c r="F33" s="17"/>
      <c r="G33" s="16"/>
      <c r="H33" s="16"/>
      <c r="I33" s="16"/>
      <c r="J33" s="16"/>
      <c r="K33" s="16"/>
      <c r="L33" s="16"/>
      <c r="M33" s="18"/>
      <c r="N33" s="19"/>
      <c r="O33" s="19"/>
      <c r="P33" s="19"/>
      <c r="Q33" s="19"/>
      <c r="R33" s="19"/>
    </row>
    <row r="34" spans="5:18" ht="15" customHeight="1"/>
    <row r="35" spans="5:18" ht="15" customHeight="1"/>
    <row r="36" spans="5:18" ht="15" customHeight="1"/>
    <row r="37" spans="5:18" ht="15" customHeight="1"/>
    <row r="38" spans="5:18" ht="15" customHeight="1"/>
    <row r="39" spans="5:18" ht="15" customHeight="1"/>
    <row r="40" spans="5:18" ht="15" customHeight="1"/>
    <row r="41" spans="5:18" ht="15" customHeight="1"/>
    <row r="42" spans="5:18" ht="15" customHeight="1"/>
    <row r="43" spans="5:18" ht="15" customHeight="1"/>
    <row r="44" spans="5:18" ht="15" customHeight="1"/>
    <row r="45" spans="5:18" ht="15" customHeight="1">
      <c r="F45"/>
    </row>
    <row r="46" spans="5:18" ht="15" customHeight="1"/>
    <row r="47" spans="5:18" ht="15" customHeight="1"/>
    <row r="48" spans="5:1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</sheetData>
  <sheetProtection algorithmName="SHA-512" hashValue="2Qzw5fjfB0F48jXNFln5v31fNPgufbdNHNJMPcsLW0MFrERlnPbvTZYaa9HrOXhdoWz1XEvVnDXQAsaRHWoUSw==" saltValue="loQsMktnztlC+Dea/p6Bvw==" spinCount="100000" sheet="1" selectLockedCells="1"/>
  <mergeCells count="6">
    <mergeCell ref="F25:L26"/>
    <mergeCell ref="J9:K9"/>
    <mergeCell ref="J10:K10"/>
    <mergeCell ref="J11:K11"/>
    <mergeCell ref="J12:K12"/>
    <mergeCell ref="F22:H22"/>
  </mergeCells>
  <pageMargins left="0.39370078740157483" right="0.39370078740157483" top="0.39370078740157483" bottom="0.39370078740157483" header="0" footer="0"/>
  <pageSetup paperSize="9" scale="82" orientation="landscape" horizontalDpi="200" verticalDpi="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ON Oldelval Clase 5</vt:lpstr>
      <vt:lpstr>'ON Oldelval Clase 5'!Área_de_impresión</vt:lpstr>
    </vt:vector>
  </TitlesOfParts>
  <Company>BBVA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a64288</dc:creator>
  <cp:lastModifiedBy>Matias Aizpeolea</cp:lastModifiedBy>
  <cp:lastPrinted>2015-07-31T16:30:16Z</cp:lastPrinted>
  <dcterms:created xsi:type="dcterms:W3CDTF">2011-08-09T15:22:30Z</dcterms:created>
  <dcterms:modified xsi:type="dcterms:W3CDTF">2025-06-11T12:40:30Z</dcterms:modified>
</cp:coreProperties>
</file>