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Rizobacter Argentina SA\ON Serie IX\"/>
    </mc:Choice>
  </mc:AlternateContent>
  <xr:revisionPtr revIDLastSave="0" documentId="13_ncr:1_{59EA88E9-807F-4D2D-A30B-CA16295859BD}" xr6:coauthVersionLast="47" xr6:coauthVersionMax="47" xr10:uidLastSave="{00000000-0000-0000-0000-000000000000}"/>
  <bookViews>
    <workbookView xWindow="-120" yWindow="-120" windowWidth="29040" windowHeight="15840" activeTab="1" xr2:uid="{5A7869C8-6724-4931-8FBD-F406316EB44F}"/>
  </bookViews>
  <sheets>
    <sheet name="ON Rizobacter Serie IX Clase A" sheetId="7" r:id="rId1"/>
    <sheet name="ON Rizobacter Serie IX Clase B" sheetId="4" r:id="rId2"/>
    <sheet name="Canje" sheetId="6" r:id="rId3"/>
  </sheets>
  <definedNames>
    <definedName name="_xlnm.Print_Area" localSheetId="0">'ON Rizobacter Serie IX Clase A'!$A$8:$O$18</definedName>
    <definedName name="_xlnm.Print_Area" localSheetId="1">'ON Rizobacter Serie IX Clase B'!$A$8:$O$18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7" l="1"/>
  <c r="C28" i="7"/>
  <c r="F27" i="7"/>
  <c r="C27" i="7"/>
  <c r="F26" i="7"/>
  <c r="C26" i="7"/>
  <c r="F25" i="7"/>
  <c r="C25" i="7"/>
  <c r="H24" i="7"/>
  <c r="F23" i="7"/>
  <c r="O23" i="7" s="1"/>
  <c r="H22" i="7"/>
  <c r="F21" i="7"/>
  <c r="O21" i="7" s="1"/>
  <c r="H20" i="7"/>
  <c r="F19" i="7"/>
  <c r="O19" i="7" s="1"/>
  <c r="J17" i="7"/>
  <c r="L16" i="7"/>
  <c r="G16" i="7"/>
  <c r="K16" i="7" s="1"/>
  <c r="G17" i="7" s="1"/>
  <c r="F16" i="7"/>
  <c r="E37" i="6"/>
  <c r="E24" i="6"/>
  <c r="E12" i="6"/>
  <c r="I22" i="4"/>
  <c r="I21" i="4"/>
  <c r="I20" i="4"/>
  <c r="I19" i="4"/>
  <c r="I18" i="4"/>
  <c r="I17" i="4"/>
  <c r="H24" i="4"/>
  <c r="H23" i="4"/>
  <c r="H22" i="4"/>
  <c r="H21" i="4"/>
  <c r="H20" i="4"/>
  <c r="H19" i="4"/>
  <c r="H18" i="4"/>
  <c r="H17" i="4"/>
  <c r="K17" i="7" l="1"/>
  <c r="G18" i="7" s="1"/>
  <c r="I17" i="7"/>
  <c r="H17" i="7"/>
  <c r="F17" i="7"/>
  <c r="O17" i="7" s="1"/>
  <c r="H18" i="7"/>
  <c r="F18" i="7"/>
  <c r="O18" i="7" s="1"/>
  <c r="H19" i="7"/>
  <c r="H21" i="7"/>
  <c r="H23" i="7"/>
  <c r="F20" i="7"/>
  <c r="O20" i="7" s="1"/>
  <c r="F22" i="7"/>
  <c r="O22" i="7" s="1"/>
  <c r="F24" i="7"/>
  <c r="O24" i="7" s="1"/>
  <c r="D24" i="4"/>
  <c r="D23" i="4"/>
  <c r="D22" i="4"/>
  <c r="D21" i="4"/>
  <c r="D20" i="4"/>
  <c r="D19" i="4"/>
  <c r="D18" i="4"/>
  <c r="D17" i="4"/>
  <c r="D16" i="4"/>
  <c r="L17" i="7" l="1"/>
  <c r="K18" i="7"/>
  <c r="G19" i="7" s="1"/>
  <c r="I18" i="7"/>
  <c r="L18" i="7" s="1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J17" i="4"/>
  <c r="F17" i="4"/>
  <c r="C17" i="4"/>
  <c r="G16" i="4"/>
  <c r="K16" i="4" s="1"/>
  <c r="G17" i="4" s="1"/>
  <c r="F16" i="4"/>
  <c r="C16" i="4"/>
  <c r="I19" i="7" l="1"/>
  <c r="K19" i="7"/>
  <c r="G20" i="7" s="1"/>
  <c r="O21" i="4"/>
  <c r="O18" i="4"/>
  <c r="L16" i="4"/>
  <c r="O22" i="4"/>
  <c r="O17" i="4"/>
  <c r="O19" i="4"/>
  <c r="O20" i="4"/>
  <c r="O23" i="4"/>
  <c r="O24" i="4"/>
  <c r="K17" i="4"/>
  <c r="G18" i="4" s="1"/>
  <c r="K20" i="7" l="1"/>
  <c r="G21" i="7" s="1"/>
  <c r="I20" i="7"/>
  <c r="L20" i="7" s="1"/>
  <c r="L19" i="7"/>
  <c r="L17" i="4"/>
  <c r="K18" i="4"/>
  <c r="G19" i="4" s="1"/>
  <c r="L18" i="4"/>
  <c r="I21" i="7" l="1"/>
  <c r="K21" i="7"/>
  <c r="G22" i="7" s="1"/>
  <c r="L19" i="4"/>
  <c r="K19" i="4"/>
  <c r="G20" i="4" s="1"/>
  <c r="K22" i="7" l="1"/>
  <c r="G23" i="7" s="1"/>
  <c r="I22" i="7"/>
  <c r="L22" i="7" s="1"/>
  <c r="L21" i="7"/>
  <c r="K20" i="4"/>
  <c r="G21" i="4" s="1"/>
  <c r="I23" i="7" l="1"/>
  <c r="K23" i="7"/>
  <c r="G24" i="7" s="1"/>
  <c r="L20" i="4"/>
  <c r="L21" i="4"/>
  <c r="K21" i="4"/>
  <c r="G22" i="4" s="1"/>
  <c r="K24" i="7" l="1"/>
  <c r="G25" i="7" s="1"/>
  <c r="I24" i="7"/>
  <c r="L24" i="7" s="1"/>
  <c r="L23" i="7"/>
  <c r="K22" i="4"/>
  <c r="G23" i="4" s="1"/>
  <c r="I23" i="4" s="1"/>
  <c r="L10" i="7" l="1"/>
  <c r="I25" i="7"/>
  <c r="K25" i="7"/>
  <c r="G26" i="7" s="1"/>
  <c r="L22" i="4"/>
  <c r="L23" i="4"/>
  <c r="K23" i="4"/>
  <c r="G24" i="4" s="1"/>
  <c r="I24" i="4" s="1"/>
  <c r="I26" i="7" l="1"/>
  <c r="L26" i="7" s="1"/>
  <c r="K26" i="7"/>
  <c r="G27" i="7" s="1"/>
  <c r="L11" i="7"/>
  <c r="N18" i="7"/>
  <c r="N17" i="7"/>
  <c r="N20" i="7"/>
  <c r="N19" i="7"/>
  <c r="N22" i="7"/>
  <c r="N21" i="7"/>
  <c r="L25" i="7"/>
  <c r="N23" i="7"/>
  <c r="N24" i="7"/>
  <c r="K24" i="4"/>
  <c r="G25" i="4" s="1"/>
  <c r="I25" i="4" s="1"/>
  <c r="I27" i="7" l="1"/>
  <c r="J27" i="7"/>
  <c r="N29" i="7"/>
  <c r="P23" i="7" s="1"/>
  <c r="L24" i="4"/>
  <c r="L25" i="4"/>
  <c r="K25" i="4"/>
  <c r="G26" i="4" s="1"/>
  <c r="I26" i="4" s="1"/>
  <c r="P17" i="7" l="1"/>
  <c r="P19" i="7"/>
  <c r="L27" i="7"/>
  <c r="P18" i="7"/>
  <c r="P24" i="7"/>
  <c r="P22" i="7"/>
  <c r="P21" i="7"/>
  <c r="K27" i="7"/>
  <c r="G28" i="7" s="1"/>
  <c r="P20" i="7"/>
  <c r="L10" i="4"/>
  <c r="K26" i="4"/>
  <c r="G27" i="4" s="1"/>
  <c r="J27" i="4" s="1"/>
  <c r="L26" i="4"/>
  <c r="L12" i="7" l="1"/>
  <c r="L13" i="7"/>
  <c r="J28" i="7"/>
  <c r="J29" i="7" s="1"/>
  <c r="I28" i="7"/>
  <c r="I27" i="4"/>
  <c r="L27" i="4" s="1"/>
  <c r="K27" i="4"/>
  <c r="L28" i="7" l="1"/>
  <c r="L29" i="7" s="1"/>
  <c r="I29" i="7"/>
  <c r="K28" i="7"/>
  <c r="G28" i="4"/>
  <c r="J28" i="4" s="1"/>
  <c r="J29" i="4" s="1"/>
  <c r="K28" i="4" l="1"/>
  <c r="I28" i="4"/>
  <c r="L28" i="4" l="1"/>
  <c r="I29" i="4"/>
  <c r="N17" i="4" l="1"/>
  <c r="L29" i="4"/>
  <c r="L11" i="4" l="1"/>
  <c r="N21" i="4"/>
  <c r="N24" i="4"/>
  <c r="N20" i="4"/>
  <c r="N19" i="4"/>
  <c r="N22" i="4"/>
  <c r="N23" i="4"/>
  <c r="N18" i="4"/>
  <c r="N29" i="4" l="1"/>
  <c r="P18" i="4" l="1"/>
  <c r="P22" i="4"/>
  <c r="P19" i="4"/>
  <c r="P23" i="4"/>
  <c r="P20" i="4"/>
  <c r="P24" i="4"/>
  <c r="P17" i="4"/>
  <c r="P21" i="4"/>
  <c r="L13" i="4" l="1"/>
  <c r="L12" i="4"/>
</calcChain>
</file>

<file path=xl/sharedStrings.xml><?xml version="1.0" encoding="utf-8"?>
<sst xmlns="http://schemas.openxmlformats.org/spreadsheetml/2006/main" count="69" uniqueCount="41">
  <si>
    <t>VN (USD)</t>
  </si>
  <si>
    <t>TIR</t>
  </si>
  <si>
    <t>Fecha de Emisión y Liquidación</t>
  </si>
  <si>
    <t>TNA (90 d)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</si>
  <si>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</si>
  <si>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</si>
  <si>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</si>
  <si>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</si>
  <si>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</si>
  <si>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</si>
  <si>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</si>
  <si>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</si>
  <si>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</si>
  <si>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</si>
  <si>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</si>
  <si>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</si>
  <si>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</si>
  <si>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</si>
  <si>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</si>
  <si>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</si>
  <si>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</si>
  <si>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Linked - 24 meses</t>
  </si>
  <si>
    <t>Dólar MEP - 24 meses</t>
  </si>
  <si>
    <t>Obligaciones Negociables Rizobacter Argentina S.A. Serie IX Clase A</t>
  </si>
  <si>
    <t>Obligaciones Negociables Rizobacter Argentina S.A. Serie IX Clase B</t>
  </si>
  <si>
    <t>Relación de Canje</t>
  </si>
  <si>
    <t>Cálculo del VN a Suscribir de ON Serie IX Clase A integrando con RZ6BO (ON Elegibles)</t>
  </si>
  <si>
    <t>ON Rizobacter Argentina S.A. Serie IX Clase A</t>
  </si>
  <si>
    <t>INGRESAR VN A ENTREGAR DE RZ6BO</t>
  </si>
  <si>
    <t>VN a Suscribir ON Serie IX Clase A (USD)</t>
  </si>
  <si>
    <t>Por cada V/N USD 1 de las Obligaciones Negociables Elegibles, cada oferente recibirá en la Fecha de Emisión y Liquidación V/N U$S 1,00603 de las ON Serie IX Clase A</t>
  </si>
  <si>
    <t>En caso de que los valores V/N de la ON Serie IX Clase A, en base a la Relación de Canje, no coincida con un número entero, los decimales serán redondeados hacia la unidad menor inmediatamente anterior.</t>
  </si>
  <si>
    <t>VN a Entregar de ON Serie VI Clase B RZ6BO (ON Elegibles) (USD)</t>
  </si>
  <si>
    <t>Cálculo del VN a Suscribir de ON Serie IX Clase A integrando con RZ7BO (ON Elegibles)</t>
  </si>
  <si>
    <t>VN a Entregar de ON Serie VII Clase B RZ7BO (ON Elegibles) (USD)</t>
  </si>
  <si>
    <t>INGRESAR VN A ENTREGAR DE RZ7BO</t>
  </si>
  <si>
    <t>Por cada V/N USD 1 de las Obligaciones Negociables Elegibles, cada oferente recibirá en la Fecha de Emisión y Liquidación V/N U$S 1,006521 de las ON Serie IX Clase A</t>
  </si>
  <si>
    <t>Cálculo del VN a Suscribir de ON Serie IX Clase A integrando con RZ8AO (ON Elegibles)</t>
  </si>
  <si>
    <t>INGRESAR VN A ENTREGAR DE RZ8AO</t>
  </si>
  <si>
    <t>VN a Entregar de ON Serie VIII Clase A RZ8AO (ON Elegibles) (USD)</t>
  </si>
  <si>
    <t>Por cada V/N USD 1 de las Obligaciones Negociables Elegibles, cada oferente recibirá en la Fecha de Emisión y Liquidación V/N U$S 1,00502 de las ON Serie IX Clase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</si>
</sst>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4" formatCode="[$USD]\ #,##0"/>
    <numFmt numFmtId="175" formatCode="_ * #,##0.0000_ ;_ * \-#,##0.0000_ ;_ * &quot;-&quot;??_ ;_ @_ "/>
    <numFmt numFmtId="176" formatCode="_ * #,##0.000000_ ;_ * \-#,##0.000000_ ;_ * &quot;-&quot;??_ ;_ @_ "/>
  </numFmts>
  <fonts count="2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0" fontId="3" fillId="0" borderId="0" xfId="3" applyNumberFormat="1" applyFont="1"/>
    <xf numFmtId="0" fontId="4" fillId="0" borderId="0" xfId="6" applyFont="1" applyAlignment="1" applyProtection="1">
      <protection hidden="1"/>
    </xf>
    <xf numFmtId="0" fontId="5" fillId="0" borderId="0" xfId="6" applyFont="1" applyAlignment="1" applyProtection="1">
      <alignment horizontal="left" vertical="center"/>
      <protection hidden="1"/>
    </xf>
    <xf numFmtId="174" fontId="5" fillId="0" borderId="0" xfId="6" applyNumberFormat="1" applyFont="1" applyAlignment="1" applyProtection="1">
      <alignment horizontal="right" vertical="center"/>
      <protection hidden="1"/>
    </xf>
    <xf numFmtId="174" fontId="5" fillId="2" borderId="0" xfId="6" applyNumberFormat="1" applyFont="1" applyFill="1" applyAlignment="1" applyProtection="1">
      <alignment horizontal="right" vertical="center"/>
      <protection hidden="1"/>
    </xf>
    <xf numFmtId="0" fontId="16" fillId="0" borderId="0" xfId="6" applyFont="1" applyAlignment="1" applyProtection="1">
      <alignment vertical="center" wrapText="1"/>
      <protection hidden="1"/>
    </xf>
    <xf numFmtId="0" fontId="4" fillId="2" borderId="0" xfId="6" applyFont="1" applyFill="1" applyAlignment="1" applyProtection="1">
      <protection hidden="1"/>
    </xf>
    <xf numFmtId="0" fontId="18" fillId="0" borderId="0" xfId="6" applyFont="1" applyAlignment="1" applyProtection="1">
      <alignment horizontal="center" vertical="center" wrapText="1"/>
      <protection hidden="1"/>
    </xf>
    <xf numFmtId="0" fontId="5" fillId="2" borderId="0" xfId="5" applyFont="1" applyFill="1" applyAlignment="1" applyProtection="1">
      <alignment horizontal="center" vertical="center" wrapText="1"/>
      <protection hidden="1"/>
    </xf>
    <xf numFmtId="166" fontId="19" fillId="4" borderId="1" xfId="8" applyNumberFormat="1" applyFont="1" applyFill="1" applyBorder="1" applyProtection="1">
      <protection locked="0" hidden="1"/>
    </xf>
    <xf numFmtId="0" fontId="20" fillId="0" borderId="0" xfId="6" applyFont="1" applyAlignment="1" applyProtection="1">
      <alignment horizontal="left" vertical="center" wrapText="1"/>
      <protection hidden="1"/>
    </xf>
    <xf numFmtId="175" fontId="19" fillId="2" borderId="0" xfId="8" applyNumberFormat="1" applyFont="1" applyFill="1" applyBorder="1" applyProtection="1">
      <protection hidden="1"/>
    </xf>
    <xf numFmtId="0" fontId="15" fillId="2" borderId="15" xfId="6" applyFont="1" applyFill="1" applyBorder="1" applyAlignment="1" applyProtection="1">
      <alignment horizontal="center"/>
      <protection hidden="1"/>
    </xf>
    <xf numFmtId="175" fontId="19" fillId="2" borderId="3" xfId="8" applyNumberFormat="1" applyFont="1" applyFill="1" applyBorder="1" applyProtection="1">
      <protection hidden="1"/>
    </xf>
    <xf numFmtId="166" fontId="17" fillId="5" borderId="12" xfId="8" applyNumberFormat="1" applyFont="1" applyFill="1" applyBorder="1" applyAlignment="1" applyProtection="1">
      <alignment vertical="center"/>
      <protection hidden="1"/>
    </xf>
    <xf numFmtId="14" fontId="4" fillId="0" borderId="0" xfId="6" applyNumberFormat="1" applyFont="1" applyAlignment="1" applyProtection="1">
      <protection hidden="1"/>
    </xf>
    <xf numFmtId="0" fontId="22" fillId="2" borderId="0" xfId="4" applyFont="1" applyFill="1" applyAlignment="1" applyProtection="1">
      <alignment horizontal="center" vertical="top" wrapText="1"/>
      <protection hidden="1"/>
    </xf>
    <xf numFmtId="14" fontId="4" fillId="2" borderId="0" xfId="6" applyNumberFormat="1" applyFont="1" applyFill="1" applyAlignment="1" applyProtection="1">
      <protection hidden="1"/>
    </xf>
    <xf numFmtId="0" fontId="18" fillId="2" borderId="0" xfId="6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4" fillId="2" borderId="0" xfId="4" applyFont="1" applyFill="1" applyAlignment="1" applyProtection="1">
      <alignment horizontal="center" vertical="top" wrapText="1"/>
      <protection hidden="1"/>
    </xf>
    <xf numFmtId="0" fontId="2" fillId="0" borderId="0" xfId="6" applyAlignment="1" applyProtection="1">
      <protection hidden="1"/>
    </xf>
    <xf numFmtId="176" fontId="19" fillId="5" borderId="1" xfId="8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7" fillId="0" borderId="0" xfId="4" applyFont="1" applyAlignment="1" applyProtection="1">
      <alignment horizontal="center" vertical="center"/>
      <protection hidden="1"/>
    </xf>
    <xf numFmtId="0" fontId="15" fillId="3" borderId="14" xfId="6" applyFont="1" applyFill="1" applyBorder="1" applyAlignment="1" applyProtection="1">
      <alignment horizontal="center"/>
      <protection hidden="1"/>
    </xf>
    <xf numFmtId="0" fontId="15" fillId="3" borderId="2" xfId="6" applyFont="1" applyFill="1" applyBorder="1" applyAlignment="1" applyProtection="1">
      <alignment horizontal="center"/>
      <protection hidden="1"/>
    </xf>
    <xf numFmtId="164" fontId="21" fillId="3" borderId="5" xfId="6" applyNumberFormat="1" applyFont="1" applyFill="1" applyBorder="1" applyAlignment="1" applyProtection="1">
      <alignment horizontal="center" vertical="center"/>
      <protection hidden="1"/>
    </xf>
    <xf numFmtId="164" fontId="21" fillId="3" borderId="11" xfId="6" applyNumberFormat="1" applyFont="1" applyFill="1" applyBorder="1" applyAlignment="1" applyProtection="1">
      <alignment horizontal="center" vertical="center"/>
      <protection hidden="1"/>
    </xf>
    <xf numFmtId="0" fontId="23" fillId="5" borderId="0" xfId="4" applyFont="1" applyFill="1" applyAlignment="1" applyProtection="1">
      <alignment horizontal="center" vertical="center" wrapText="1"/>
      <protection hidden="1"/>
    </xf>
  </cellXfs>
  <cellStyles count="10">
    <cellStyle name="Millares" xfId="1" builtinId="3"/>
    <cellStyle name="Millares 2" xfId="8" xr:uid="{C67E11FD-5702-4BB4-819D-5BF4DE665E15}"/>
    <cellStyle name="Millares 3" xfId="9" xr:uid="{BE2F7EAD-FBEE-4905-A926-D12B49EF6299}"/>
    <cellStyle name="Moneda" xfId="2" builtinId="4"/>
    <cellStyle name="Normal" xfId="0" builtinId="0"/>
    <cellStyle name="Normal 2" xfId="4" xr:uid="{EBC8AC57-EE1D-40F8-A643-B7F21F4937FD}"/>
    <cellStyle name="Normal 3" xfId="6" xr:uid="{9A06CBF6-554E-4C15-800B-A7D2573F51DE}"/>
    <cellStyle name="Normal 4" xfId="7" xr:uid="{EF05260A-A6A7-4959-BC9F-E9D8F37B7DCF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1185334</xdr:colOff>
      <xdr:row>2</xdr:row>
      <xdr:rowOff>95250</xdr:rowOff>
    </xdr:from>
    <xdr:to>
      <xdr:col>11</xdr:col>
      <xdr:colOff>1049770</xdr:colOff>
      <xdr:row>4</xdr:row>
      <xdr:rowOff>169897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592E45-9A44-4806-9461-73A4EF89D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9059" y="476250"/>
          <a:ext cx="1255086" cy="455647"/>
        </a:xfrm>
        <a:prstGeom prst="rect">
          <a:avLst/>
        </a:prstGeom>
      </xdr:spPr>
    </xdr:pic>
    <xdr:clientData/>
  </xdr:twoCellAnchor>
  <xdr:oneCellAnchor>
    <xdr:from>
      <xdr:col>5</xdr:col>
      <xdr:colOff>84667</xdr:colOff>
      <xdr:row>3</xdr:row>
      <xdr:rowOff>74083</xdr:rowOff>
    </xdr:from>
    <xdr:ext cx="2367068" cy="251143"/>
    <xdr:pic>
      <xdr:nvPicPr>
        <xdr:cNvPr id="3" name="Imagen 2">
          <a:extLst>
            <a:ext uri="{FF2B5EF4-FFF2-40B4-BE49-F238E27FC236}">
              <a16:creationId xmlns:a16="http://schemas.microsoft.com/office/drawing/2014/main" id="{BBD99D8F-737A-4159-8282-3393BE8D43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92" y="645583"/>
          <a:ext cx="2367068" cy="25114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1185334</xdr:colOff>
      <xdr:row>2</xdr:row>
      <xdr:rowOff>95250</xdr:rowOff>
    </xdr:from>
    <xdr:to>
      <xdr:col>11</xdr:col>
      <xdr:colOff>1049770</xdr:colOff>
      <xdr:row>4</xdr:row>
      <xdr:rowOff>169897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ED31FC-D99A-4AD2-86A5-01513449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8584" y="476250"/>
          <a:ext cx="1250851" cy="455647"/>
        </a:xfrm>
        <a:prstGeom prst="rect">
          <a:avLst/>
        </a:prstGeom>
      </xdr:spPr>
    </xdr:pic>
    <xdr:clientData/>
  </xdr:twoCellAnchor>
  <xdr:oneCellAnchor>
    <xdr:from>
      <xdr:col>5</xdr:col>
      <xdr:colOff>84667</xdr:colOff>
      <xdr:row>3</xdr:row>
      <xdr:rowOff>74083</xdr:rowOff>
    </xdr:from>
    <xdr:ext cx="2367068" cy="251143"/>
    <xdr:pic>
      <xdr:nvPicPr>
        <xdr:cNvPr id="2" name="Imagen 1">
          <a:extLst>
            <a:ext uri="{FF2B5EF4-FFF2-40B4-BE49-F238E27FC236}">
              <a16:creationId xmlns:a16="http://schemas.microsoft.com/office/drawing/2014/main" id="{CFBECD51-8DB9-4BB0-B53C-F3FCCF0C60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45583"/>
          <a:ext cx="2367068" cy="25114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132884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51F81-3C4B-4FA9-915C-3BDDD333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192" y="0"/>
          <a:ext cx="0" cy="704384"/>
        </a:xfrm>
        <a:prstGeom prst="rect">
          <a:avLst/>
        </a:prstGeom>
      </xdr:spPr>
    </xdr:pic>
    <xdr:clientData/>
  </xdr:twoCellAnchor>
  <xdr:twoCellAnchor editAs="oneCell">
    <xdr:from>
      <xdr:col>1</xdr:col>
      <xdr:colOff>582084</xdr:colOff>
      <xdr:row>0</xdr:row>
      <xdr:rowOff>0</xdr:rowOff>
    </xdr:from>
    <xdr:to>
      <xdr:col>1</xdr:col>
      <xdr:colOff>582084</xdr:colOff>
      <xdr:row>4</xdr:row>
      <xdr:rowOff>19805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5BEBFA-BCD3-425A-9932-AA3F3CE8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984" y="0"/>
          <a:ext cx="0" cy="781805"/>
        </a:xfrm>
        <a:prstGeom prst="rect">
          <a:avLst/>
        </a:prstGeom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5</xdr:col>
      <xdr:colOff>10583</xdr:colOff>
      <xdr:row>3</xdr:row>
      <xdr:rowOff>138884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D33100-DD89-4AAC-B270-F7EB3FCFD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7133" y="0"/>
          <a:ext cx="0" cy="710384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1</xdr:row>
      <xdr:rowOff>55563</xdr:rowOff>
    </xdr:from>
    <xdr:to>
      <xdr:col>2</xdr:col>
      <xdr:colOff>120755</xdr:colOff>
      <xdr:row>2</xdr:row>
      <xdr:rowOff>116206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6C7113-E72F-4709-8F9C-BD98F3F31ABE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587" y="246063"/>
          <a:ext cx="2367068" cy="251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984251</xdr:colOff>
      <xdr:row>0</xdr:row>
      <xdr:rowOff>150805</xdr:rowOff>
    </xdr:from>
    <xdr:to>
      <xdr:col>6</xdr:col>
      <xdr:colOff>15251</xdr:colOff>
      <xdr:row>3</xdr:row>
      <xdr:rowOff>19077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16002A1-CCED-41C8-9E55-EEB15301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07626" y="150805"/>
          <a:ext cx="1316999" cy="439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91F6-B1A7-4EB0-9925-075B7141D971}">
  <sheetPr>
    <pageSetUpPr fitToPage="1"/>
  </sheetPr>
  <dimension ref="A1:Q86"/>
  <sheetViews>
    <sheetView showGridLines="0" topLeftCell="A3" zoomScale="80" zoomScaleNormal="80" workbookViewId="0">
      <selection activeCell="G10" sqref="G10"/>
    </sheetView>
  </sheetViews>
  <sheetFormatPr baseColWidth="10" defaultColWidth="9.140625" defaultRowHeight="0" customHeight="1" zeroHeight="1" outlineLevelRow="5"/>
  <cols>
    <col min="1" max="1" width="1.8554687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4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7" ht="15"/>
    <row r="2" spans="1:17" ht="15"/>
    <row r="3" spans="1:17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 ht="15">
      <c r="A7" s="1"/>
      <c r="B7" s="1"/>
      <c r="C7" s="1"/>
      <c r="D7" s="1"/>
      <c r="E7" s="2"/>
      <c r="F7" s="6" t="s">
        <v>23</v>
      </c>
      <c r="G7" s="6"/>
      <c r="H7" s="6"/>
      <c r="I7" s="6"/>
      <c r="J7" s="2"/>
      <c r="K7" s="2"/>
      <c r="L7" s="2"/>
      <c r="M7" s="4"/>
    </row>
    <row r="8" spans="1:17" ht="15">
      <c r="A8" s="1"/>
      <c r="B8" s="1"/>
      <c r="C8" s="1"/>
      <c r="D8" s="1"/>
      <c r="E8" s="2"/>
      <c r="F8" s="6" t="s">
        <v>21</v>
      </c>
      <c r="G8" s="2"/>
      <c r="H8" s="2"/>
      <c r="I8" s="2"/>
      <c r="J8" s="2"/>
      <c r="K8" s="2"/>
      <c r="L8" s="2"/>
      <c r="M8" s="4"/>
    </row>
    <row r="9" spans="1:17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7" ht="1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79" t="s">
        <v>1</v>
      </c>
      <c r="K10" s="79"/>
      <c r="L10" s="9">
        <f>+XIRR(L16:L24,F16:F24)</f>
        <v>5.0944629311561587E-2</v>
      </c>
      <c r="M10" s="10"/>
    </row>
    <row r="11" spans="1:17" ht="15">
      <c r="A11" s="1"/>
      <c r="B11" s="1"/>
      <c r="C11" s="1"/>
      <c r="D11" s="1"/>
      <c r="E11" s="2"/>
      <c r="F11" s="7" t="s">
        <v>2</v>
      </c>
      <c r="G11" s="11">
        <v>45471</v>
      </c>
      <c r="H11" s="2"/>
      <c r="I11" s="2"/>
      <c r="J11" s="79" t="s">
        <v>3</v>
      </c>
      <c r="K11" s="79"/>
      <c r="L11" s="9">
        <f>+(((1+L10)^(1/4)-1)*4)</f>
        <v>4.999931828260884E-2</v>
      </c>
      <c r="M11" s="12"/>
      <c r="Q11" s="55"/>
    </row>
    <row r="12" spans="1:17" ht="15">
      <c r="A12" s="1"/>
      <c r="B12" s="1"/>
      <c r="C12" s="1"/>
      <c r="D12" s="1"/>
      <c r="E12" s="2"/>
      <c r="F12" s="51" t="s">
        <v>4</v>
      </c>
      <c r="G12" s="50">
        <v>0.05</v>
      </c>
      <c r="H12" s="2"/>
      <c r="I12" s="2"/>
      <c r="J12" s="79" t="s">
        <v>5</v>
      </c>
      <c r="K12" s="79"/>
      <c r="L12" s="13">
        <f>+SUM(P17:P28)/(365/12)</f>
        <v>21.638808661618999</v>
      </c>
      <c r="M12" s="12"/>
    </row>
    <row r="13" spans="1:17" ht="15">
      <c r="A13" s="1"/>
      <c r="B13" s="1"/>
      <c r="C13" s="1"/>
      <c r="D13" s="1"/>
      <c r="E13" s="2"/>
      <c r="F13" s="51" t="s">
        <v>6</v>
      </c>
      <c r="G13" s="14">
        <v>1</v>
      </c>
      <c r="I13" s="6"/>
      <c r="J13" s="79" t="s">
        <v>19</v>
      </c>
      <c r="K13" s="79"/>
      <c r="L13" s="13">
        <f>+SUM(P17:P28)/(365)</f>
        <v>1.8032340551349166</v>
      </c>
      <c r="M13" s="15"/>
      <c r="N13" s="16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7" s="25" customFormat="1" ht="28.5" customHeight="1" thickBot="1">
      <c r="A15" s="18"/>
      <c r="B15" s="19"/>
      <c r="C15" s="19" t="s">
        <v>7</v>
      </c>
      <c r="D15" s="19"/>
      <c r="E15" s="20"/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2" t="s">
        <v>14</v>
      </c>
      <c r="M15" s="23"/>
      <c r="N15" s="24" t="s">
        <v>15</v>
      </c>
      <c r="O15" s="24" t="s">
        <v>16</v>
      </c>
      <c r="P15" s="24" t="s">
        <v>17</v>
      </c>
    </row>
    <row r="16" spans="1:17" ht="15">
      <c r="A16" s="1"/>
      <c r="B16" s="26">
        <v>45471</v>
      </c>
      <c r="C16" s="27">
        <v>0.05</v>
      </c>
      <c r="D16" s="26">
        <v>45471</v>
      </c>
      <c r="F16" s="28">
        <f>+G11</f>
        <v>45471</v>
      </c>
      <c r="G16" s="52">
        <f>+G10</f>
        <v>100</v>
      </c>
      <c r="H16" s="30"/>
      <c r="I16" s="29"/>
      <c r="J16" s="52"/>
      <c r="K16" s="52">
        <f t="shared" ref="K16:K22" si="0">+G16-J16</f>
        <v>100</v>
      </c>
      <c r="L16" s="31">
        <f>-G16*G13</f>
        <v>-100</v>
      </c>
      <c r="M16" s="32"/>
      <c r="N16" s="33"/>
      <c r="O16" s="33"/>
    </row>
    <row r="17" spans="1:16" ht="15">
      <c r="A17" s="1"/>
      <c r="B17" s="26">
        <v>45563</v>
      </c>
      <c r="C17" s="27">
        <v>0.05</v>
      </c>
      <c r="D17" s="34">
        <v>45565</v>
      </c>
      <c r="E17" s="54"/>
      <c r="F17" s="35">
        <f t="shared" ref="F17:F28" si="1">+D17</f>
        <v>45565</v>
      </c>
      <c r="G17" s="52">
        <f>K16</f>
        <v>100</v>
      </c>
      <c r="H17" s="36">
        <f>+D17-D16</f>
        <v>94</v>
      </c>
      <c r="I17" s="29">
        <f>G17*$G$12*(H17/365)</f>
        <v>1.2876712328767124</v>
      </c>
      <c r="J17" s="52">
        <f>+G9</f>
        <v>0</v>
      </c>
      <c r="K17" s="52">
        <f t="shared" si="0"/>
        <v>100</v>
      </c>
      <c r="L17" s="31">
        <f t="shared" ref="L17:L28" si="2">+I17+J17</f>
        <v>1.2876712328767124</v>
      </c>
      <c r="M17" s="32"/>
      <c r="N17" s="37">
        <f>+L17/(1+$L$10)^((O17)/365)</f>
        <v>1.2712982433598146</v>
      </c>
      <c r="O17" s="38">
        <f t="shared" ref="O17:O24" si="3">+F17-$F$16</f>
        <v>94</v>
      </c>
      <c r="P17" s="39">
        <f t="shared" ref="P17:P23" si="4">+(N17/$N$29)*O17</f>
        <v>1.1950203483020252</v>
      </c>
    </row>
    <row r="18" spans="1:16" ht="15">
      <c r="A18" s="1"/>
      <c r="B18" s="26">
        <v>45654</v>
      </c>
      <c r="C18" s="27">
        <v>0.05</v>
      </c>
      <c r="D18" s="34">
        <v>45656</v>
      </c>
      <c r="E18" s="54"/>
      <c r="F18" s="35">
        <f t="shared" si="1"/>
        <v>45656</v>
      </c>
      <c r="G18" s="52">
        <f t="shared" ref="G18:G27" si="5">K17</f>
        <v>100</v>
      </c>
      <c r="H18" s="36">
        <f t="shared" ref="H18:H24" si="6">+D18-D17</f>
        <v>91</v>
      </c>
      <c r="I18" s="29">
        <f t="shared" ref="I18:I24" si="7">G18*$G$12*(H18/365)</f>
        <v>1.2465753424657535</v>
      </c>
      <c r="J18" s="52">
        <v>0</v>
      </c>
      <c r="K18" s="52">
        <f t="shared" si="0"/>
        <v>100</v>
      </c>
      <c r="L18" s="31">
        <f t="shared" si="2"/>
        <v>1.2465753424657535</v>
      </c>
      <c r="M18" s="32"/>
      <c r="N18" s="37">
        <f t="shared" ref="N18:N24" si="8">+L18/(1+$L$10)^((O18)/365)</f>
        <v>1.2155723351544467</v>
      </c>
      <c r="O18" s="38">
        <f t="shared" si="3"/>
        <v>185</v>
      </c>
      <c r="P18" s="39">
        <f t="shared" si="4"/>
        <v>2.2488088191772406</v>
      </c>
    </row>
    <row r="19" spans="1:16" ht="15">
      <c r="A19" s="1"/>
      <c r="B19" s="26">
        <v>45744</v>
      </c>
      <c r="C19" s="27">
        <v>0.05</v>
      </c>
      <c r="D19" s="34">
        <v>45744</v>
      </c>
      <c r="E19" s="54"/>
      <c r="F19" s="35">
        <f t="shared" si="1"/>
        <v>45744</v>
      </c>
      <c r="G19" s="52">
        <f t="shared" si="5"/>
        <v>100</v>
      </c>
      <c r="H19" s="36">
        <f t="shared" si="6"/>
        <v>88</v>
      </c>
      <c r="I19" s="29">
        <f t="shared" si="7"/>
        <v>1.2054794520547945</v>
      </c>
      <c r="J19" s="52">
        <v>0</v>
      </c>
      <c r="K19" s="52">
        <f t="shared" si="0"/>
        <v>100</v>
      </c>
      <c r="L19" s="31">
        <f>+I19+J19</f>
        <v>1.2054794520547945</v>
      </c>
      <c r="M19" s="32"/>
      <c r="N19" s="37">
        <f t="shared" si="8"/>
        <v>1.1615001702785916</v>
      </c>
      <c r="O19" s="38">
        <f t="shared" si="3"/>
        <v>273</v>
      </c>
      <c r="P19" s="39">
        <f t="shared" si="4"/>
        <v>3.1708954636500617</v>
      </c>
    </row>
    <row r="20" spans="1:16" ht="15">
      <c r="A20" s="1"/>
      <c r="B20" s="26">
        <v>45836</v>
      </c>
      <c r="C20" s="27">
        <v>0.05</v>
      </c>
      <c r="D20" s="34">
        <v>45838</v>
      </c>
      <c r="E20" s="54"/>
      <c r="F20" s="35">
        <f t="shared" si="1"/>
        <v>45838</v>
      </c>
      <c r="G20" s="52">
        <f t="shared" si="5"/>
        <v>100</v>
      </c>
      <c r="H20" s="36">
        <f t="shared" si="6"/>
        <v>94</v>
      </c>
      <c r="I20" s="29">
        <f t="shared" si="7"/>
        <v>1.2876712328767124</v>
      </c>
      <c r="J20" s="52">
        <v>0</v>
      </c>
      <c r="K20" s="52">
        <f t="shared" si="0"/>
        <v>100</v>
      </c>
      <c r="L20" s="31">
        <f t="shared" si="2"/>
        <v>1.2876712328767124</v>
      </c>
      <c r="M20" s="32"/>
      <c r="N20" s="37">
        <f t="shared" si="8"/>
        <v>1.2249177069093506</v>
      </c>
      <c r="O20" s="38">
        <f t="shared" si="3"/>
        <v>367</v>
      </c>
      <c r="P20" s="39">
        <f t="shared" si="4"/>
        <v>4.4954479826411742</v>
      </c>
    </row>
    <row r="21" spans="1:16" ht="15">
      <c r="A21" s="1"/>
      <c r="B21" s="26">
        <v>45928</v>
      </c>
      <c r="C21" s="27">
        <v>0.05</v>
      </c>
      <c r="D21" s="34">
        <v>45929</v>
      </c>
      <c r="E21" s="54"/>
      <c r="F21" s="35">
        <f t="shared" si="1"/>
        <v>45929</v>
      </c>
      <c r="G21" s="52">
        <f t="shared" si="5"/>
        <v>100</v>
      </c>
      <c r="H21" s="36">
        <f t="shared" si="6"/>
        <v>91</v>
      </c>
      <c r="I21" s="29">
        <f t="shared" si="7"/>
        <v>1.2465753424657535</v>
      </c>
      <c r="J21" s="52">
        <v>0</v>
      </c>
      <c r="K21" s="52">
        <f t="shared" si="0"/>
        <v>100</v>
      </c>
      <c r="L21" s="31">
        <f t="shared" si="2"/>
        <v>1.2465753424657535</v>
      </c>
      <c r="M21" s="32"/>
      <c r="N21" s="37">
        <f>+L21/(1+$L$10)^((O21)/365)</f>
        <v>1.1712248366085452</v>
      </c>
      <c r="O21" s="38">
        <f t="shared" si="3"/>
        <v>458</v>
      </c>
      <c r="P21" s="39">
        <f t="shared" si="4"/>
        <v>5.3642097496193424</v>
      </c>
    </row>
    <row r="22" spans="1:16" ht="15">
      <c r="A22" s="1"/>
      <c r="B22" s="26">
        <v>46019</v>
      </c>
      <c r="C22" s="27">
        <v>0.05</v>
      </c>
      <c r="D22" s="34">
        <v>46020</v>
      </c>
      <c r="E22" s="54"/>
      <c r="F22" s="35">
        <f t="shared" si="1"/>
        <v>46020</v>
      </c>
      <c r="G22" s="52">
        <f t="shared" si="5"/>
        <v>100</v>
      </c>
      <c r="H22" s="36">
        <f t="shared" si="6"/>
        <v>91</v>
      </c>
      <c r="I22" s="29">
        <f t="shared" si="7"/>
        <v>1.2465753424657535</v>
      </c>
      <c r="J22" s="52">
        <v>25</v>
      </c>
      <c r="K22" s="52">
        <f t="shared" si="0"/>
        <v>75</v>
      </c>
      <c r="L22" s="31">
        <f t="shared" si="2"/>
        <v>26.246575342465754</v>
      </c>
      <c r="M22" s="32"/>
      <c r="N22" s="37">
        <f t="shared" si="8"/>
        <v>24.356462246079619</v>
      </c>
      <c r="O22" s="38">
        <f t="shared" si="3"/>
        <v>549</v>
      </c>
      <c r="P22" s="39">
        <f t="shared" si="4"/>
        <v>133.71697767993049</v>
      </c>
    </row>
    <row r="23" spans="1:16" ht="15">
      <c r="A23" s="1"/>
      <c r="B23" s="26">
        <v>46109</v>
      </c>
      <c r="C23" s="27">
        <v>0.05</v>
      </c>
      <c r="D23" s="34">
        <v>46111</v>
      </c>
      <c r="E23" s="54"/>
      <c r="F23" s="35">
        <f t="shared" si="1"/>
        <v>46111</v>
      </c>
      <c r="G23" s="52">
        <f t="shared" si="5"/>
        <v>75</v>
      </c>
      <c r="H23" s="36">
        <f t="shared" si="6"/>
        <v>91</v>
      </c>
      <c r="I23" s="29">
        <f t="shared" si="7"/>
        <v>0.93493150684931503</v>
      </c>
      <c r="J23" s="52">
        <v>0</v>
      </c>
      <c r="K23" s="52">
        <f>+G23-J23</f>
        <v>75</v>
      </c>
      <c r="L23" s="31">
        <f t="shared" si="2"/>
        <v>0.93493150684931503</v>
      </c>
      <c r="M23" s="32"/>
      <c r="N23" s="37">
        <f t="shared" si="8"/>
        <v>0.85692177865581576</v>
      </c>
      <c r="O23" s="38">
        <f t="shared" si="3"/>
        <v>640</v>
      </c>
      <c r="P23" s="39">
        <f t="shared" si="4"/>
        <v>5.4842993813035825</v>
      </c>
    </row>
    <row r="24" spans="1:16" ht="15.75" thickBot="1">
      <c r="A24" s="1"/>
      <c r="B24" s="26">
        <v>46201</v>
      </c>
      <c r="C24" s="27">
        <v>0.05</v>
      </c>
      <c r="D24" s="34">
        <v>46202</v>
      </c>
      <c r="E24" s="54"/>
      <c r="F24" s="35">
        <f t="shared" si="1"/>
        <v>46202</v>
      </c>
      <c r="G24" s="52">
        <f t="shared" si="5"/>
        <v>75</v>
      </c>
      <c r="H24" s="36">
        <f t="shared" si="6"/>
        <v>91</v>
      </c>
      <c r="I24" s="29">
        <f t="shared" si="7"/>
        <v>0.93493150684931503</v>
      </c>
      <c r="J24" s="52">
        <v>75</v>
      </c>
      <c r="K24" s="52">
        <f t="shared" ref="K24:K28" si="9">+G24-J24</f>
        <v>0</v>
      </c>
      <c r="L24" s="31">
        <f t="shared" si="2"/>
        <v>75.93493150684931</v>
      </c>
      <c r="M24" s="32"/>
      <c r="N24" s="37">
        <f t="shared" si="8"/>
        <v>68.742102721128944</v>
      </c>
      <c r="O24" s="38">
        <f t="shared" si="3"/>
        <v>731</v>
      </c>
      <c r="P24" s="39">
        <f>+(N24/$N$29)*O24</f>
        <v>502.50477069962068</v>
      </c>
    </row>
    <row r="25" spans="1:16" ht="15.75" hidden="1" outlineLevel="5" thickBot="1">
      <c r="A25" s="1"/>
      <c r="B25" s="26"/>
      <c r="C25" s="27">
        <f t="shared" ref="C17:C28" si="10">+$G$12</f>
        <v>0.05</v>
      </c>
      <c r="D25" s="34"/>
      <c r="E25" s="54"/>
      <c r="F25" s="35">
        <f t="shared" si="1"/>
        <v>0</v>
      </c>
      <c r="G25" s="52">
        <f>K24</f>
        <v>0</v>
      </c>
      <c r="H25" s="36">
        <v>90</v>
      </c>
      <c r="I25" s="29">
        <f t="shared" ref="I25:I28" si="11">G25*$G$12*(H25/360)</f>
        <v>0</v>
      </c>
      <c r="J25" s="52">
        <v>0</v>
      </c>
      <c r="K25" s="52">
        <f t="shared" si="9"/>
        <v>0</v>
      </c>
      <c r="L25" s="31">
        <f t="shared" si="2"/>
        <v>0</v>
      </c>
      <c r="M25" s="32"/>
      <c r="N25" s="37"/>
      <c r="O25" s="38"/>
      <c r="P25" s="39"/>
    </row>
    <row r="26" spans="1:16" ht="15.75" hidden="1" outlineLevel="5" thickBot="1">
      <c r="A26" s="1"/>
      <c r="B26" s="26"/>
      <c r="C26" s="27">
        <f t="shared" si="10"/>
        <v>0.05</v>
      </c>
      <c r="D26" s="34"/>
      <c r="E26" s="54"/>
      <c r="F26" s="35">
        <f t="shared" si="1"/>
        <v>0</v>
      </c>
      <c r="G26" s="52">
        <f t="shared" si="5"/>
        <v>0</v>
      </c>
      <c r="H26" s="36">
        <v>90</v>
      </c>
      <c r="I26" s="29">
        <f t="shared" si="11"/>
        <v>0</v>
      </c>
      <c r="J26" s="52">
        <v>0</v>
      </c>
      <c r="K26" s="52">
        <f t="shared" si="9"/>
        <v>0</v>
      </c>
      <c r="L26" s="31">
        <f t="shared" si="2"/>
        <v>0</v>
      </c>
      <c r="M26" s="32"/>
      <c r="N26" s="37"/>
      <c r="O26" s="38"/>
      <c r="P26" s="39"/>
    </row>
    <row r="27" spans="1:16" ht="15.75" hidden="1" outlineLevel="5" thickBot="1">
      <c r="A27" s="1"/>
      <c r="B27" s="26"/>
      <c r="C27" s="27">
        <f t="shared" si="10"/>
        <v>0.05</v>
      </c>
      <c r="D27" s="34"/>
      <c r="E27" s="54"/>
      <c r="F27" s="35">
        <f t="shared" si="1"/>
        <v>0</v>
      </c>
      <c r="G27" s="52">
        <f t="shared" si="5"/>
        <v>0</v>
      </c>
      <c r="H27" s="36">
        <v>90</v>
      </c>
      <c r="I27" s="29">
        <f t="shared" si="11"/>
        <v>0</v>
      </c>
      <c r="J27" s="52">
        <f>+G27/2</f>
        <v>0</v>
      </c>
      <c r="K27" s="52">
        <f t="shared" si="9"/>
        <v>0</v>
      </c>
      <c r="L27" s="31">
        <f t="shared" si="2"/>
        <v>0</v>
      </c>
      <c r="M27" s="32"/>
      <c r="N27" s="37"/>
      <c r="O27" s="38"/>
      <c r="P27" s="39"/>
    </row>
    <row r="28" spans="1:16" ht="15.75" hidden="1" outlineLevel="5" thickBot="1">
      <c r="A28" s="1"/>
      <c r="B28" s="26"/>
      <c r="C28" s="27">
        <f t="shared" si="10"/>
        <v>0.05</v>
      </c>
      <c r="D28" s="34"/>
      <c r="E28" s="54"/>
      <c r="F28" s="35">
        <f t="shared" si="1"/>
        <v>0</v>
      </c>
      <c r="G28" s="52">
        <f>K27</f>
        <v>0</v>
      </c>
      <c r="H28" s="36">
        <v>90</v>
      </c>
      <c r="I28" s="29">
        <f t="shared" si="11"/>
        <v>0</v>
      </c>
      <c r="J28" s="52">
        <f>G28</f>
        <v>0</v>
      </c>
      <c r="K28" s="52">
        <f t="shared" si="9"/>
        <v>0</v>
      </c>
      <c r="L28" s="31">
        <f t="shared" si="2"/>
        <v>0</v>
      </c>
      <c r="M28" s="32"/>
      <c r="N28" s="37"/>
      <c r="O28" s="38"/>
      <c r="P28" s="39"/>
    </row>
    <row r="29" spans="1:16" ht="15.75" collapsed="1" thickBot="1">
      <c r="A29" s="1"/>
      <c r="B29" s="40"/>
      <c r="C29" s="27"/>
      <c r="D29" s="1"/>
      <c r="E29" s="54"/>
      <c r="F29" s="80" t="s">
        <v>18</v>
      </c>
      <c r="G29" s="81"/>
      <c r="H29" s="82"/>
      <c r="I29" s="41">
        <f>SUM(I17:I28)</f>
        <v>9.3904109589041092</v>
      </c>
      <c r="J29" s="53">
        <f>SUM(J17:J28)</f>
        <v>100</v>
      </c>
      <c r="K29" s="53"/>
      <c r="L29" s="42">
        <f>SUM(L16:L28)</f>
        <v>9.3904109589041127</v>
      </c>
      <c r="M29" s="4"/>
      <c r="N29" s="43">
        <f>SUM(N17:N28)</f>
        <v>100.00000003817513</v>
      </c>
    </row>
    <row r="30" spans="1:16" ht="15" customHeight="1">
      <c r="E30" s="54"/>
    </row>
    <row r="31" spans="1:16" s="47" customFormat="1" ht="37.5" customHeight="1">
      <c r="E31" s="48"/>
      <c r="F31" s="78" t="s">
        <v>20</v>
      </c>
      <c r="G31" s="78"/>
      <c r="H31" s="78"/>
      <c r="I31" s="78"/>
      <c r="J31" s="78"/>
      <c r="K31" s="78"/>
      <c r="L31" s="78"/>
      <c r="M31" s="49"/>
    </row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algorithmName="SHA-512" hashValue="GIoQF1wn+mEZ2ABA3T+9UW1J/Dx5BO4Iq3XFj30nxHsSVusKCxp9QYl0jZhI4V1tzwvpF1tn29HqHAHcXcnCpg==" saltValue="g1IqpGnEHYOiofNCKC5g9Q==" spinCount="100000" sheet="1" selectLockedCells="1"/>
  <mergeCells count="6">
    <mergeCell ref="J10:K10"/>
    <mergeCell ref="J11:K11"/>
    <mergeCell ref="J12:K12"/>
    <mergeCell ref="J13:K13"/>
    <mergeCell ref="F29:H29"/>
    <mergeCell ref="F31:L3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6682-FCB4-4C8E-A897-EB849979483A}">
  <sheetPr>
    <pageSetUpPr fitToPage="1"/>
  </sheetPr>
  <dimension ref="A1:Q86"/>
  <sheetViews>
    <sheetView showGridLines="0" tabSelected="1" topLeftCell="A3" zoomScale="80" zoomScaleNormal="80" workbookViewId="0">
      <selection activeCell="G12" sqref="G12"/>
    </sheetView>
  </sheetViews>
  <sheetFormatPr baseColWidth="10" defaultColWidth="9.140625" defaultRowHeight="0" customHeight="1" zeroHeight="1" outlineLevelRow="5"/>
  <cols>
    <col min="1" max="1" width="1.8554687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4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7" ht="15"/>
    <row r="2" spans="1:17" ht="15"/>
    <row r="3" spans="1:17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 ht="15">
      <c r="A7" s="1"/>
      <c r="B7" s="1"/>
      <c r="C7" s="1"/>
      <c r="D7" s="1"/>
      <c r="E7" s="2"/>
      <c r="F7" s="6" t="s">
        <v>24</v>
      </c>
      <c r="G7" s="6"/>
      <c r="H7" s="6"/>
      <c r="I7" s="6"/>
      <c r="J7" s="2"/>
      <c r="K7" s="2"/>
      <c r="L7" s="2"/>
      <c r="M7" s="4"/>
    </row>
    <row r="8" spans="1:17" ht="15">
      <c r="A8" s="1"/>
      <c r="B8" s="1"/>
      <c r="C8" s="1"/>
      <c r="D8" s="1"/>
      <c r="E8" s="2"/>
      <c r="F8" s="6" t="s">
        <v>22</v>
      </c>
      <c r="G8" s="2"/>
      <c r="H8" s="2"/>
      <c r="I8" s="2"/>
      <c r="J8" s="2"/>
      <c r="K8" s="2"/>
      <c r="L8" s="2"/>
      <c r="M8" s="4"/>
    </row>
    <row r="9" spans="1:17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7" ht="1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79" t="s">
        <v>1</v>
      </c>
      <c r="K10" s="79"/>
      <c r="L10" s="9">
        <f>+XIRR(L16:L24,F16:F24)</f>
        <v>7.7134415507316603E-2</v>
      </c>
      <c r="M10" s="10"/>
    </row>
    <row r="11" spans="1:17" ht="15">
      <c r="A11" s="1"/>
      <c r="B11" s="1"/>
      <c r="C11" s="1"/>
      <c r="D11" s="1"/>
      <c r="E11" s="2"/>
      <c r="F11" s="7" t="s">
        <v>2</v>
      </c>
      <c r="G11" s="11">
        <v>45471</v>
      </c>
      <c r="H11" s="2"/>
      <c r="I11" s="2"/>
      <c r="J11" s="79" t="s">
        <v>3</v>
      </c>
      <c r="K11" s="79"/>
      <c r="L11" s="9">
        <f>+(((1+L10)^(1/4)-1)*4)</f>
        <v>7.4998628334781436E-2</v>
      </c>
      <c r="M11" s="12"/>
      <c r="Q11" s="55"/>
    </row>
    <row r="12" spans="1:17" ht="15">
      <c r="A12" s="1"/>
      <c r="B12" s="1"/>
      <c r="C12" s="1"/>
      <c r="D12" s="1"/>
      <c r="E12" s="2"/>
      <c r="F12" s="51" t="s">
        <v>4</v>
      </c>
      <c r="G12" s="50">
        <v>7.4999999999999997E-2</v>
      </c>
      <c r="H12" s="2"/>
      <c r="I12" s="2"/>
      <c r="J12" s="79" t="s">
        <v>5</v>
      </c>
      <c r="K12" s="79"/>
      <c r="L12" s="13">
        <f>+SUM(P17:P28)/(365/12)</f>
        <v>22.538682726283906</v>
      </c>
      <c r="M12" s="12"/>
    </row>
    <row r="13" spans="1:17" ht="15">
      <c r="A13" s="1"/>
      <c r="B13" s="1"/>
      <c r="C13" s="1"/>
      <c r="D13" s="1"/>
      <c r="E13" s="2"/>
      <c r="F13" s="51" t="s">
        <v>6</v>
      </c>
      <c r="G13" s="14">
        <v>1</v>
      </c>
      <c r="I13" s="6"/>
      <c r="J13" s="79" t="s">
        <v>19</v>
      </c>
      <c r="K13" s="79"/>
      <c r="L13" s="13">
        <f>+SUM(P17:P28)/(365)</f>
        <v>1.878223560523659</v>
      </c>
      <c r="M13" s="15"/>
      <c r="N13" s="16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7" s="25" customFormat="1" ht="28.5" customHeight="1" thickBot="1">
      <c r="A15" s="18"/>
      <c r="B15" s="19"/>
      <c r="C15" s="19" t="s">
        <v>7</v>
      </c>
      <c r="D15" s="19"/>
      <c r="E15" s="20"/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2" t="s">
        <v>14</v>
      </c>
      <c r="M15" s="23"/>
      <c r="N15" s="24" t="s">
        <v>15</v>
      </c>
      <c r="O15" s="24" t="s">
        <v>16</v>
      </c>
      <c r="P15" s="24" t="s">
        <v>17</v>
      </c>
    </row>
    <row r="16" spans="1:17" ht="15">
      <c r="A16" s="1"/>
      <c r="B16" s="26">
        <v>45471</v>
      </c>
      <c r="C16" s="27">
        <f>+$G$12</f>
        <v>7.4999999999999997E-2</v>
      </c>
      <c r="D16" s="26">
        <f>+G11</f>
        <v>45471</v>
      </c>
      <c r="F16" s="28">
        <f>+G11</f>
        <v>45471</v>
      </c>
      <c r="G16" s="52">
        <f>+G10</f>
        <v>100</v>
      </c>
      <c r="H16" s="30"/>
      <c r="I16" s="29"/>
      <c r="J16" s="52"/>
      <c r="K16" s="52">
        <f t="shared" ref="K16:K22" si="0">+G16-J16</f>
        <v>100</v>
      </c>
      <c r="L16" s="31">
        <f>-G16*G13</f>
        <v>-100</v>
      </c>
      <c r="M16" s="32"/>
      <c r="N16" s="33"/>
      <c r="O16" s="33"/>
    </row>
    <row r="17" spans="1:16" ht="15">
      <c r="A17" s="1"/>
      <c r="B17" s="26">
        <v>45563</v>
      </c>
      <c r="C17" s="27">
        <f t="shared" ref="C17:C28" si="1">+$G$12</f>
        <v>7.4999999999999997E-2</v>
      </c>
      <c r="D17" s="34">
        <f>+B17+2</f>
        <v>45565</v>
      </c>
      <c r="E17" s="54"/>
      <c r="F17" s="35">
        <f t="shared" ref="F17:F28" si="2">+D17</f>
        <v>45565</v>
      </c>
      <c r="G17" s="52">
        <f>K16</f>
        <v>100</v>
      </c>
      <c r="H17" s="36">
        <f>+D17-D16</f>
        <v>94</v>
      </c>
      <c r="I17" s="29">
        <f>G17*$G$12*(H17/365)</f>
        <v>1.9315068493150684</v>
      </c>
      <c r="J17" s="52">
        <f>+G9</f>
        <v>0</v>
      </c>
      <c r="K17" s="52">
        <f t="shared" si="0"/>
        <v>100</v>
      </c>
      <c r="L17" s="31">
        <f t="shared" ref="L17:L28" si="3">+I17+J17</f>
        <v>1.9315068493150684</v>
      </c>
      <c r="M17" s="32"/>
      <c r="N17" s="37">
        <f>+L17/(1+$L$10)^((O17)/365)</f>
        <v>1.8948971717409737</v>
      </c>
      <c r="O17" s="38">
        <f t="shared" ref="O17:O24" si="4">+F17-$F$16</f>
        <v>94</v>
      </c>
      <c r="P17" s="39">
        <f t="shared" ref="P17:P23" si="5">+(N17/$N$29)*O17</f>
        <v>1.7812033420410125</v>
      </c>
    </row>
    <row r="18" spans="1:16" ht="15">
      <c r="A18" s="1"/>
      <c r="B18" s="26">
        <v>45654</v>
      </c>
      <c r="C18" s="27">
        <f t="shared" si="1"/>
        <v>7.4999999999999997E-2</v>
      </c>
      <c r="D18" s="34">
        <f>+B18+2</f>
        <v>45656</v>
      </c>
      <c r="E18" s="54"/>
      <c r="F18" s="35">
        <f t="shared" si="2"/>
        <v>45656</v>
      </c>
      <c r="G18" s="52">
        <f t="shared" ref="G18:G27" si="6">K17</f>
        <v>100</v>
      </c>
      <c r="H18" s="36">
        <f t="shared" ref="H18:H24" si="7">+D18-D17</f>
        <v>91</v>
      </c>
      <c r="I18" s="29">
        <f t="shared" ref="I18:I24" si="8">G18*$G$12*(H18/365)</f>
        <v>1.8698630136986301</v>
      </c>
      <c r="J18" s="52">
        <v>0</v>
      </c>
      <c r="K18" s="52">
        <f t="shared" si="0"/>
        <v>100</v>
      </c>
      <c r="L18" s="31">
        <f t="shared" si="3"/>
        <v>1.8698630136986301</v>
      </c>
      <c r="M18" s="32"/>
      <c r="N18" s="37">
        <f t="shared" ref="N18:N24" si="9">+L18/(1+$L$10)^((O18)/365)</f>
        <v>1.8007516169031863</v>
      </c>
      <c r="O18" s="38">
        <f t="shared" si="4"/>
        <v>185</v>
      </c>
      <c r="P18" s="39">
        <f t="shared" si="5"/>
        <v>3.3313904924014883</v>
      </c>
    </row>
    <row r="19" spans="1:16" ht="15">
      <c r="A19" s="1"/>
      <c r="B19" s="26">
        <v>45744</v>
      </c>
      <c r="C19" s="27">
        <f t="shared" si="1"/>
        <v>7.4999999999999997E-2</v>
      </c>
      <c r="D19" s="34">
        <f>+B19</f>
        <v>45744</v>
      </c>
      <c r="E19" s="54"/>
      <c r="F19" s="35">
        <f t="shared" si="2"/>
        <v>45744</v>
      </c>
      <c r="G19" s="52">
        <f t="shared" si="6"/>
        <v>100</v>
      </c>
      <c r="H19" s="36">
        <f t="shared" si="7"/>
        <v>88</v>
      </c>
      <c r="I19" s="29">
        <f t="shared" si="8"/>
        <v>1.8082191780821919</v>
      </c>
      <c r="J19" s="52">
        <v>0</v>
      </c>
      <c r="K19" s="52">
        <f t="shared" si="0"/>
        <v>100</v>
      </c>
      <c r="L19" s="31">
        <f>+I19+J19</f>
        <v>1.8082191780821919</v>
      </c>
      <c r="M19" s="32"/>
      <c r="N19" s="37">
        <f t="shared" si="9"/>
        <v>1.7104679950539354</v>
      </c>
      <c r="O19" s="38">
        <f t="shared" si="4"/>
        <v>273</v>
      </c>
      <c r="P19" s="39">
        <f t="shared" si="5"/>
        <v>4.669577628081985</v>
      </c>
    </row>
    <row r="20" spans="1:16" ht="15">
      <c r="A20" s="1"/>
      <c r="B20" s="26">
        <v>45836</v>
      </c>
      <c r="C20" s="27">
        <f t="shared" si="1"/>
        <v>7.4999999999999997E-2</v>
      </c>
      <c r="D20" s="34">
        <f>+B20+2</f>
        <v>45838</v>
      </c>
      <c r="E20" s="54"/>
      <c r="F20" s="35">
        <f t="shared" si="2"/>
        <v>45838</v>
      </c>
      <c r="G20" s="52">
        <f t="shared" si="6"/>
        <v>100</v>
      </c>
      <c r="H20" s="36">
        <f t="shared" si="7"/>
        <v>94</v>
      </c>
      <c r="I20" s="29">
        <f t="shared" si="8"/>
        <v>1.9315068493150684</v>
      </c>
      <c r="J20" s="52">
        <v>0</v>
      </c>
      <c r="K20" s="52">
        <f t="shared" si="0"/>
        <v>100</v>
      </c>
      <c r="L20" s="31">
        <f t="shared" si="3"/>
        <v>1.9315068493150684</v>
      </c>
      <c r="M20" s="32"/>
      <c r="N20" s="37">
        <f t="shared" si="9"/>
        <v>1.7924602312971545</v>
      </c>
      <c r="O20" s="38">
        <f t="shared" si="4"/>
        <v>367</v>
      </c>
      <c r="P20" s="39">
        <f t="shared" si="5"/>
        <v>6.5783290510930827</v>
      </c>
    </row>
    <row r="21" spans="1:16" ht="15">
      <c r="A21" s="1"/>
      <c r="B21" s="26">
        <v>45928</v>
      </c>
      <c r="C21" s="27">
        <f t="shared" si="1"/>
        <v>7.4999999999999997E-2</v>
      </c>
      <c r="D21" s="34">
        <f>+B21+1</f>
        <v>45929</v>
      </c>
      <c r="E21" s="54"/>
      <c r="F21" s="35">
        <f t="shared" si="2"/>
        <v>45929</v>
      </c>
      <c r="G21" s="52">
        <f t="shared" si="6"/>
        <v>100</v>
      </c>
      <c r="H21" s="36">
        <f t="shared" si="7"/>
        <v>91</v>
      </c>
      <c r="I21" s="29">
        <f t="shared" si="8"/>
        <v>1.8698630136986301</v>
      </c>
      <c r="J21" s="52">
        <v>0</v>
      </c>
      <c r="K21" s="52">
        <f t="shared" si="0"/>
        <v>100</v>
      </c>
      <c r="L21" s="31">
        <f t="shared" si="3"/>
        <v>1.8698630136986301</v>
      </c>
      <c r="M21" s="32"/>
      <c r="N21" s="37">
        <f>+L21/(1+$L$10)^((O21)/365)</f>
        <v>1.7034041255006092</v>
      </c>
      <c r="O21" s="38">
        <f t="shared" si="4"/>
        <v>458</v>
      </c>
      <c r="P21" s="39">
        <f t="shared" si="5"/>
        <v>7.8015908974404615</v>
      </c>
    </row>
    <row r="22" spans="1:16" ht="15">
      <c r="A22" s="1"/>
      <c r="B22" s="26">
        <v>46019</v>
      </c>
      <c r="C22" s="27">
        <f t="shared" si="1"/>
        <v>7.4999999999999997E-2</v>
      </c>
      <c r="D22" s="34">
        <f>+B22+1</f>
        <v>46020</v>
      </c>
      <c r="E22" s="54"/>
      <c r="F22" s="35">
        <f t="shared" si="2"/>
        <v>46020</v>
      </c>
      <c r="G22" s="52">
        <f t="shared" si="6"/>
        <v>100</v>
      </c>
      <c r="H22" s="36">
        <f t="shared" si="7"/>
        <v>91</v>
      </c>
      <c r="I22" s="29">
        <f t="shared" si="8"/>
        <v>1.8698630136986301</v>
      </c>
      <c r="J22" s="52">
        <v>0</v>
      </c>
      <c r="K22" s="52">
        <f t="shared" si="0"/>
        <v>100</v>
      </c>
      <c r="L22" s="31">
        <f t="shared" si="3"/>
        <v>1.8698630136986301</v>
      </c>
      <c r="M22" s="32"/>
      <c r="N22" s="37">
        <f t="shared" si="9"/>
        <v>1.6721387906176004</v>
      </c>
      <c r="O22" s="38">
        <f t="shared" si="4"/>
        <v>549</v>
      </c>
      <c r="P22" s="39">
        <f t="shared" si="5"/>
        <v>9.1800419636061097</v>
      </c>
    </row>
    <row r="23" spans="1:16" ht="15">
      <c r="A23" s="1"/>
      <c r="B23" s="26">
        <v>46109</v>
      </c>
      <c r="C23" s="27">
        <f t="shared" si="1"/>
        <v>7.4999999999999997E-2</v>
      </c>
      <c r="D23" s="34">
        <f>+B23+2</f>
        <v>46111</v>
      </c>
      <c r="E23" s="54"/>
      <c r="F23" s="35">
        <f t="shared" si="2"/>
        <v>46111</v>
      </c>
      <c r="G23" s="52">
        <f t="shared" si="6"/>
        <v>100</v>
      </c>
      <c r="H23" s="36">
        <f t="shared" si="7"/>
        <v>91</v>
      </c>
      <c r="I23" s="29">
        <f t="shared" si="8"/>
        <v>1.8698630136986301</v>
      </c>
      <c r="J23" s="52">
        <v>0</v>
      </c>
      <c r="K23" s="52">
        <f>+G23-J23</f>
        <v>100</v>
      </c>
      <c r="L23" s="31">
        <f t="shared" si="3"/>
        <v>1.8698630136986301</v>
      </c>
      <c r="M23" s="32"/>
      <c r="N23" s="37">
        <f t="shared" si="9"/>
        <v>1.6414473190655021</v>
      </c>
      <c r="O23" s="38">
        <f t="shared" si="4"/>
        <v>640</v>
      </c>
      <c r="P23" s="39">
        <f t="shared" si="5"/>
        <v>10.505262845584447</v>
      </c>
    </row>
    <row r="24" spans="1:16" ht="15.75" thickBot="1">
      <c r="A24" s="1"/>
      <c r="B24" s="26">
        <v>46201</v>
      </c>
      <c r="C24" s="27">
        <f t="shared" si="1"/>
        <v>7.4999999999999997E-2</v>
      </c>
      <c r="D24" s="34">
        <f>+B24+1</f>
        <v>46202</v>
      </c>
      <c r="E24" s="54"/>
      <c r="F24" s="35">
        <f t="shared" si="2"/>
        <v>46202</v>
      </c>
      <c r="G24" s="52">
        <f t="shared" si="6"/>
        <v>100</v>
      </c>
      <c r="H24" s="36">
        <f t="shared" si="7"/>
        <v>91</v>
      </c>
      <c r="I24" s="29">
        <f t="shared" si="8"/>
        <v>1.8698630136986301</v>
      </c>
      <c r="J24" s="52">
        <v>100</v>
      </c>
      <c r="K24" s="52">
        <f t="shared" ref="K24:K28" si="10">+G24-J24</f>
        <v>0</v>
      </c>
      <c r="L24" s="31">
        <f t="shared" si="3"/>
        <v>101.86986301369863</v>
      </c>
      <c r="M24" s="32"/>
      <c r="N24" s="37">
        <f t="shared" si="9"/>
        <v>87.784432715883455</v>
      </c>
      <c r="O24" s="38">
        <f t="shared" si="4"/>
        <v>731</v>
      </c>
      <c r="P24" s="39">
        <f>+(N24/$N$29)*O24</f>
        <v>641.70420337088694</v>
      </c>
    </row>
    <row r="25" spans="1:16" ht="15" hidden="1" outlineLevel="5">
      <c r="A25" s="1"/>
      <c r="B25" s="26"/>
      <c r="C25" s="27">
        <f t="shared" si="1"/>
        <v>7.4999999999999997E-2</v>
      </c>
      <c r="D25" s="34"/>
      <c r="E25" s="54"/>
      <c r="F25" s="35">
        <f t="shared" si="2"/>
        <v>0</v>
      </c>
      <c r="G25" s="52">
        <f>K24</f>
        <v>0</v>
      </c>
      <c r="H25" s="36">
        <v>90</v>
      </c>
      <c r="I25" s="29">
        <f t="shared" ref="I25:I28" si="11">G25*$G$12*(H25/360)</f>
        <v>0</v>
      </c>
      <c r="J25" s="52">
        <v>0</v>
      </c>
      <c r="K25" s="52">
        <f t="shared" si="10"/>
        <v>0</v>
      </c>
      <c r="L25" s="31">
        <f t="shared" si="3"/>
        <v>0</v>
      </c>
      <c r="M25" s="32"/>
      <c r="N25" s="37"/>
      <c r="O25" s="38"/>
      <c r="P25" s="39"/>
    </row>
    <row r="26" spans="1:16" ht="15" hidden="1" outlineLevel="5">
      <c r="A26" s="1"/>
      <c r="B26" s="26"/>
      <c r="C26" s="27">
        <f t="shared" si="1"/>
        <v>7.4999999999999997E-2</v>
      </c>
      <c r="D26" s="34"/>
      <c r="E26" s="54"/>
      <c r="F26" s="35">
        <f t="shared" si="2"/>
        <v>0</v>
      </c>
      <c r="G26" s="52">
        <f t="shared" si="6"/>
        <v>0</v>
      </c>
      <c r="H26" s="36">
        <v>90</v>
      </c>
      <c r="I26" s="29">
        <f t="shared" si="11"/>
        <v>0</v>
      </c>
      <c r="J26" s="52">
        <v>0</v>
      </c>
      <c r="K26" s="52">
        <f t="shared" si="10"/>
        <v>0</v>
      </c>
      <c r="L26" s="31">
        <f t="shared" si="3"/>
        <v>0</v>
      </c>
      <c r="M26" s="32"/>
      <c r="N26" s="37"/>
      <c r="O26" s="38"/>
      <c r="P26" s="39"/>
    </row>
    <row r="27" spans="1:16" ht="15" hidden="1" outlineLevel="5">
      <c r="A27" s="1"/>
      <c r="B27" s="26"/>
      <c r="C27" s="27">
        <f t="shared" si="1"/>
        <v>7.4999999999999997E-2</v>
      </c>
      <c r="D27" s="34"/>
      <c r="E27" s="54"/>
      <c r="F27" s="35">
        <f t="shared" si="2"/>
        <v>0</v>
      </c>
      <c r="G27" s="52">
        <f t="shared" si="6"/>
        <v>0</v>
      </c>
      <c r="H27" s="36">
        <v>90</v>
      </c>
      <c r="I27" s="29">
        <f t="shared" si="11"/>
        <v>0</v>
      </c>
      <c r="J27" s="52">
        <f>+G27/2</f>
        <v>0</v>
      </c>
      <c r="K27" s="52">
        <f t="shared" si="10"/>
        <v>0</v>
      </c>
      <c r="L27" s="31">
        <f t="shared" si="3"/>
        <v>0</v>
      </c>
      <c r="M27" s="32"/>
      <c r="N27" s="37"/>
      <c r="O27" s="38"/>
      <c r="P27" s="39"/>
    </row>
    <row r="28" spans="1:16" ht="15.75" hidden="1" outlineLevel="5" thickBot="1">
      <c r="A28" s="1"/>
      <c r="B28" s="26"/>
      <c r="C28" s="27">
        <f t="shared" si="1"/>
        <v>7.4999999999999997E-2</v>
      </c>
      <c r="D28" s="34"/>
      <c r="E28" s="54"/>
      <c r="F28" s="35">
        <f t="shared" si="2"/>
        <v>0</v>
      </c>
      <c r="G28" s="52">
        <f>K27</f>
        <v>0</v>
      </c>
      <c r="H28" s="36">
        <v>90</v>
      </c>
      <c r="I28" s="29">
        <f t="shared" si="11"/>
        <v>0</v>
      </c>
      <c r="J28" s="52">
        <f>G28</f>
        <v>0</v>
      </c>
      <c r="K28" s="52">
        <f t="shared" si="10"/>
        <v>0</v>
      </c>
      <c r="L28" s="31">
        <f t="shared" si="3"/>
        <v>0</v>
      </c>
      <c r="M28" s="32"/>
      <c r="N28" s="37"/>
      <c r="O28" s="38"/>
      <c r="P28" s="39"/>
    </row>
    <row r="29" spans="1:16" ht="15.75" collapsed="1" thickBot="1">
      <c r="A29" s="1"/>
      <c r="B29" s="40"/>
      <c r="C29" s="27"/>
      <c r="D29" s="1"/>
      <c r="E29" s="54"/>
      <c r="F29" s="80" t="s">
        <v>18</v>
      </c>
      <c r="G29" s="81"/>
      <c r="H29" s="82"/>
      <c r="I29" s="41">
        <f>SUM(I17:I28)</f>
        <v>15.020547945205481</v>
      </c>
      <c r="J29" s="53">
        <f>SUM(J17:J28)</f>
        <v>100</v>
      </c>
      <c r="K29" s="53"/>
      <c r="L29" s="42">
        <f>SUM(L16:L28)</f>
        <v>15.020547945205507</v>
      </c>
      <c r="M29" s="4"/>
      <c r="N29" s="43">
        <f>SUM(N17:N28)</f>
        <v>99.999999966062418</v>
      </c>
    </row>
    <row r="30" spans="1:16" ht="15" customHeight="1">
      <c r="E30" s="54"/>
    </row>
    <row r="31" spans="1:16" s="47" customFormat="1" ht="37.5" customHeight="1">
      <c r="E31" s="48"/>
      <c r="F31" s="78" t="s">
        <v>20</v>
      </c>
      <c r="G31" s="78"/>
      <c r="H31" s="78"/>
      <c r="I31" s="78"/>
      <c r="J31" s="78"/>
      <c r="K31" s="78"/>
      <c r="L31" s="78"/>
      <c r="M31" s="49"/>
    </row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algorithmName="SHA-512" hashValue="DjzgElu2/urWmErYRx7ZCziiHocBtdF1skKqd/xu1fHZabaM7MGQIjz4ye62FSmxysjOCuEBgrJigk8njhr8nQ==" saltValue="T1z6cNVTMIJ10IpkxXKR7w==" spinCount="100000" sheet="1" selectLockedCells="1"/>
  <mergeCells count="6">
    <mergeCell ref="F31:L31"/>
    <mergeCell ref="J10:K10"/>
    <mergeCell ref="J11:K11"/>
    <mergeCell ref="J12:K12"/>
    <mergeCell ref="J13:K13"/>
    <mergeCell ref="F29:H2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023D-191B-491D-B734-212019455C3E}">
  <dimension ref="A1:WVR218"/>
  <sheetViews>
    <sheetView showGridLines="0" zoomScale="80" zoomScaleNormal="80" workbookViewId="0">
      <selection activeCell="E9" sqref="E9"/>
    </sheetView>
  </sheetViews>
  <sheetFormatPr baseColWidth="10" defaultColWidth="0" defaultRowHeight="15"/>
  <cols>
    <col min="1" max="1" width="19.42578125" style="56" customWidth="1"/>
    <col min="2" max="2" width="32.7109375" style="56" customWidth="1"/>
    <col min="3" max="3" width="21.85546875" style="56" customWidth="1"/>
    <col min="4" max="4" width="49" style="56" customWidth="1"/>
    <col min="5" max="5" width="21.85546875" style="56" customWidth="1"/>
    <col min="6" max="6" width="32.7109375" style="61" customWidth="1"/>
    <col min="7" max="7" width="37.5703125" style="56" customWidth="1"/>
    <col min="8" max="8" width="2.140625" style="56" hidden="1"/>
    <col min="9" max="9" width="9.140625" style="56" hidden="1"/>
    <col min="10" max="10" width="15.28515625" style="56" hidden="1"/>
    <col min="11" max="250" width="9.140625" style="56" hidden="1"/>
    <col min="251" max="251" width="12" style="56" hidden="1"/>
    <col min="252" max="252" width="11.140625" style="56" hidden="1"/>
    <col min="253" max="253" width="12.42578125" style="56" hidden="1"/>
    <col min="254" max="254" width="13.7109375" style="56" hidden="1"/>
    <col min="255" max="255" width="13.28515625" style="56" hidden="1"/>
    <col min="256" max="256" width="13.7109375" style="56" hidden="1"/>
    <col min="257" max="257" width="13.140625" style="56" hidden="1"/>
    <col min="258" max="258" width="12.85546875" style="56" hidden="1"/>
    <col min="259" max="259" width="17.140625" style="56" hidden="1"/>
    <col min="260" max="260" width="33.85546875" style="56" hidden="1"/>
    <col min="261" max="261" width="11.7109375" style="56" hidden="1"/>
    <col min="262" max="262" width="14.140625" style="56" hidden="1"/>
    <col min="263" max="263" width="10.7109375" style="56" hidden="1"/>
    <col min="264" max="264" width="2.140625" style="56" hidden="1"/>
    <col min="265" max="265" width="9.140625" style="56" hidden="1"/>
    <col min="266" max="266" width="15.28515625" style="56" hidden="1"/>
    <col min="267" max="506" width="9.140625" style="56" hidden="1"/>
    <col min="507" max="507" width="12" style="56" hidden="1"/>
    <col min="508" max="508" width="11.140625" style="56" hidden="1"/>
    <col min="509" max="509" width="12.42578125" style="56" hidden="1"/>
    <col min="510" max="510" width="13.7109375" style="56" hidden="1"/>
    <col min="511" max="511" width="13.28515625" style="56" hidden="1"/>
    <col min="512" max="512" width="13.7109375" style="56" hidden="1"/>
    <col min="513" max="513" width="13.140625" style="56" hidden="1"/>
    <col min="514" max="514" width="12.85546875" style="56" hidden="1"/>
    <col min="515" max="515" width="17.140625" style="56" hidden="1"/>
    <col min="516" max="516" width="33.85546875" style="56" hidden="1"/>
    <col min="517" max="517" width="11.7109375" style="56" hidden="1"/>
    <col min="518" max="518" width="14.140625" style="56" hidden="1"/>
    <col min="519" max="519" width="10.7109375" style="56" hidden="1"/>
    <col min="520" max="520" width="2.140625" style="56" hidden="1"/>
    <col min="521" max="521" width="9.140625" style="56" hidden="1"/>
    <col min="522" max="522" width="15.28515625" style="56" hidden="1"/>
    <col min="523" max="762" width="9.140625" style="56" hidden="1"/>
    <col min="763" max="763" width="12" style="56" hidden="1"/>
    <col min="764" max="764" width="11.140625" style="56" hidden="1"/>
    <col min="765" max="765" width="12.42578125" style="56" hidden="1"/>
    <col min="766" max="766" width="13.7109375" style="56" hidden="1"/>
    <col min="767" max="767" width="13.28515625" style="56" hidden="1"/>
    <col min="768" max="768" width="13.7109375" style="56" hidden="1"/>
    <col min="769" max="769" width="13.140625" style="56" hidden="1"/>
    <col min="770" max="770" width="12.85546875" style="56" hidden="1"/>
    <col min="771" max="771" width="17.140625" style="56" hidden="1"/>
    <col min="772" max="772" width="33.85546875" style="56" hidden="1"/>
    <col min="773" max="773" width="11.7109375" style="56" hidden="1"/>
    <col min="774" max="774" width="14.140625" style="56" hidden="1"/>
    <col min="775" max="775" width="10.7109375" style="56" hidden="1"/>
    <col min="776" max="776" width="2.140625" style="56" hidden="1"/>
    <col min="777" max="777" width="9.140625" style="56" hidden="1"/>
    <col min="778" max="778" width="15.28515625" style="56" hidden="1"/>
    <col min="779" max="1018" width="9.140625" style="56" hidden="1"/>
    <col min="1019" max="1019" width="12" style="56" hidden="1"/>
    <col min="1020" max="1020" width="11.140625" style="56" hidden="1"/>
    <col min="1021" max="1021" width="12.42578125" style="56" hidden="1"/>
    <col min="1022" max="1022" width="13.7109375" style="56" hidden="1"/>
    <col min="1023" max="1023" width="13.28515625" style="56" hidden="1"/>
    <col min="1024" max="1024" width="13.7109375" style="56" hidden="1"/>
    <col min="1025" max="1025" width="13.140625" style="56" hidden="1"/>
    <col min="1026" max="1026" width="12.85546875" style="56" hidden="1"/>
    <col min="1027" max="1027" width="17.140625" style="56" hidden="1"/>
    <col min="1028" max="1028" width="33.85546875" style="56" hidden="1"/>
    <col min="1029" max="1029" width="11.7109375" style="56" hidden="1"/>
    <col min="1030" max="1030" width="14.140625" style="56" hidden="1"/>
    <col min="1031" max="1031" width="10.7109375" style="56" hidden="1"/>
    <col min="1032" max="1032" width="2.140625" style="56" hidden="1"/>
    <col min="1033" max="1033" width="9.140625" style="56" hidden="1"/>
    <col min="1034" max="1034" width="15.28515625" style="56" hidden="1"/>
    <col min="1035" max="1274" width="9.140625" style="56" hidden="1"/>
    <col min="1275" max="1275" width="12" style="56" hidden="1"/>
    <col min="1276" max="1276" width="11.140625" style="56" hidden="1"/>
    <col min="1277" max="1277" width="12.42578125" style="56" hidden="1"/>
    <col min="1278" max="1278" width="13.7109375" style="56" hidden="1"/>
    <col min="1279" max="1279" width="13.28515625" style="56" hidden="1"/>
    <col min="1280" max="1280" width="13.7109375" style="56" hidden="1"/>
    <col min="1281" max="1281" width="13.140625" style="56" hidden="1"/>
    <col min="1282" max="1282" width="12.85546875" style="56" hidden="1"/>
    <col min="1283" max="1283" width="17.140625" style="56" hidden="1"/>
    <col min="1284" max="1284" width="33.85546875" style="56" hidden="1"/>
    <col min="1285" max="1285" width="11.7109375" style="56" hidden="1"/>
    <col min="1286" max="1286" width="14.140625" style="56" hidden="1"/>
    <col min="1287" max="1287" width="10.7109375" style="56" hidden="1"/>
    <col min="1288" max="1288" width="2.140625" style="56" hidden="1"/>
    <col min="1289" max="1289" width="9.140625" style="56" hidden="1"/>
    <col min="1290" max="1290" width="15.28515625" style="56" hidden="1"/>
    <col min="1291" max="1530" width="9.140625" style="56" hidden="1"/>
    <col min="1531" max="1531" width="12" style="56" hidden="1"/>
    <col min="1532" max="1532" width="11.140625" style="56" hidden="1"/>
    <col min="1533" max="1533" width="12.42578125" style="56" hidden="1"/>
    <col min="1534" max="1534" width="13.7109375" style="56" hidden="1"/>
    <col min="1535" max="1535" width="13.28515625" style="56" hidden="1"/>
    <col min="1536" max="1536" width="13.7109375" style="56" hidden="1"/>
    <col min="1537" max="1537" width="13.140625" style="56" hidden="1"/>
    <col min="1538" max="1538" width="12.85546875" style="56" hidden="1"/>
    <col min="1539" max="1539" width="17.140625" style="56" hidden="1"/>
    <col min="1540" max="1540" width="33.85546875" style="56" hidden="1"/>
    <col min="1541" max="1541" width="11.7109375" style="56" hidden="1"/>
    <col min="1542" max="1542" width="14.140625" style="56" hidden="1"/>
    <col min="1543" max="1543" width="10.7109375" style="56" hidden="1"/>
    <col min="1544" max="1544" width="2.140625" style="56" hidden="1"/>
    <col min="1545" max="1545" width="9.140625" style="56" hidden="1"/>
    <col min="1546" max="1546" width="15.28515625" style="56" hidden="1"/>
    <col min="1547" max="1786" width="9.140625" style="56" hidden="1"/>
    <col min="1787" max="1787" width="12" style="56" hidden="1"/>
    <col min="1788" max="1788" width="11.140625" style="56" hidden="1"/>
    <col min="1789" max="1789" width="12.42578125" style="56" hidden="1"/>
    <col min="1790" max="1790" width="13.7109375" style="56" hidden="1"/>
    <col min="1791" max="1791" width="13.28515625" style="56" hidden="1"/>
    <col min="1792" max="1792" width="13.7109375" style="56" hidden="1"/>
    <col min="1793" max="1793" width="13.140625" style="56" hidden="1"/>
    <col min="1794" max="1794" width="12.85546875" style="56" hidden="1"/>
    <col min="1795" max="1795" width="17.140625" style="56" hidden="1"/>
    <col min="1796" max="1796" width="33.85546875" style="56" hidden="1"/>
    <col min="1797" max="1797" width="11.7109375" style="56" hidden="1"/>
    <col min="1798" max="1798" width="14.140625" style="56" hidden="1"/>
    <col min="1799" max="1799" width="10.7109375" style="56" hidden="1"/>
    <col min="1800" max="1800" width="2.140625" style="56" hidden="1"/>
    <col min="1801" max="1801" width="9.140625" style="56" hidden="1"/>
    <col min="1802" max="1802" width="15.28515625" style="56" hidden="1"/>
    <col min="1803" max="2042" width="9.140625" style="56" hidden="1"/>
    <col min="2043" max="2043" width="12" style="56" hidden="1"/>
    <col min="2044" max="2044" width="11.140625" style="56" hidden="1"/>
    <col min="2045" max="2045" width="12.42578125" style="56" hidden="1"/>
    <col min="2046" max="2046" width="13.7109375" style="56" hidden="1"/>
    <col min="2047" max="2047" width="13.28515625" style="56" hidden="1"/>
    <col min="2048" max="2048" width="13.7109375" style="56" hidden="1"/>
    <col min="2049" max="2049" width="13.140625" style="56" hidden="1"/>
    <col min="2050" max="2050" width="12.85546875" style="56" hidden="1"/>
    <col min="2051" max="2051" width="17.140625" style="56" hidden="1"/>
    <col min="2052" max="2052" width="33.85546875" style="56" hidden="1"/>
    <col min="2053" max="2053" width="11.7109375" style="56" hidden="1"/>
    <col min="2054" max="2054" width="14.140625" style="56" hidden="1"/>
    <col min="2055" max="2055" width="10.7109375" style="56" hidden="1"/>
    <col min="2056" max="2056" width="2.140625" style="56" hidden="1"/>
    <col min="2057" max="2057" width="9.140625" style="56" hidden="1"/>
    <col min="2058" max="2058" width="15.28515625" style="56" hidden="1"/>
    <col min="2059" max="2298" width="9.140625" style="56" hidden="1"/>
    <col min="2299" max="2299" width="12" style="56" hidden="1"/>
    <col min="2300" max="2300" width="11.140625" style="56" hidden="1"/>
    <col min="2301" max="2301" width="12.42578125" style="56" hidden="1"/>
    <col min="2302" max="2302" width="13.7109375" style="56" hidden="1"/>
    <col min="2303" max="2303" width="13.28515625" style="56" hidden="1"/>
    <col min="2304" max="2304" width="13.7109375" style="56" hidden="1"/>
    <col min="2305" max="2305" width="13.140625" style="56" hidden="1"/>
    <col min="2306" max="2306" width="12.85546875" style="56" hidden="1"/>
    <col min="2307" max="2307" width="17.140625" style="56" hidden="1"/>
    <col min="2308" max="2308" width="33.85546875" style="56" hidden="1"/>
    <col min="2309" max="2309" width="11.7109375" style="56" hidden="1"/>
    <col min="2310" max="2310" width="14.140625" style="56" hidden="1"/>
    <col min="2311" max="2311" width="10.7109375" style="56" hidden="1"/>
    <col min="2312" max="2312" width="2.140625" style="56" hidden="1"/>
    <col min="2313" max="2313" width="9.140625" style="56" hidden="1"/>
    <col min="2314" max="2314" width="15.28515625" style="56" hidden="1"/>
    <col min="2315" max="2554" width="9.140625" style="56" hidden="1"/>
    <col min="2555" max="2555" width="12" style="56" hidden="1"/>
    <col min="2556" max="2556" width="11.140625" style="56" hidden="1"/>
    <col min="2557" max="2557" width="12.42578125" style="56" hidden="1"/>
    <col min="2558" max="2558" width="13.7109375" style="56" hidden="1"/>
    <col min="2559" max="2559" width="13.28515625" style="56" hidden="1"/>
    <col min="2560" max="2560" width="13.7109375" style="56" hidden="1"/>
    <col min="2561" max="2561" width="13.140625" style="56" hidden="1"/>
    <col min="2562" max="2562" width="12.85546875" style="56" hidden="1"/>
    <col min="2563" max="2563" width="17.140625" style="56" hidden="1"/>
    <col min="2564" max="2564" width="33.85546875" style="56" hidden="1"/>
    <col min="2565" max="2565" width="11.7109375" style="56" hidden="1"/>
    <col min="2566" max="2566" width="14.140625" style="56" hidden="1"/>
    <col min="2567" max="2567" width="10.7109375" style="56" hidden="1"/>
    <col min="2568" max="2568" width="2.140625" style="56" hidden="1"/>
    <col min="2569" max="2569" width="9.140625" style="56" hidden="1"/>
    <col min="2570" max="2570" width="15.28515625" style="56" hidden="1"/>
    <col min="2571" max="2810" width="9.140625" style="56" hidden="1"/>
    <col min="2811" max="2811" width="12" style="56" hidden="1"/>
    <col min="2812" max="2812" width="11.140625" style="56" hidden="1"/>
    <col min="2813" max="2813" width="12.42578125" style="56" hidden="1"/>
    <col min="2814" max="2814" width="13.7109375" style="56" hidden="1"/>
    <col min="2815" max="2815" width="13.28515625" style="56" hidden="1"/>
    <col min="2816" max="2816" width="13.7109375" style="56" hidden="1"/>
    <col min="2817" max="2817" width="13.140625" style="56" hidden="1"/>
    <col min="2818" max="2818" width="12.85546875" style="56" hidden="1"/>
    <col min="2819" max="2819" width="17.140625" style="56" hidden="1"/>
    <col min="2820" max="2820" width="33.85546875" style="56" hidden="1"/>
    <col min="2821" max="2821" width="11.7109375" style="56" hidden="1"/>
    <col min="2822" max="2822" width="14.140625" style="56" hidden="1"/>
    <col min="2823" max="2823" width="10.7109375" style="56" hidden="1"/>
    <col min="2824" max="2824" width="2.140625" style="56" hidden="1"/>
    <col min="2825" max="2825" width="9.140625" style="56" hidden="1"/>
    <col min="2826" max="2826" width="15.28515625" style="56" hidden="1"/>
    <col min="2827" max="3066" width="9.140625" style="56" hidden="1"/>
    <col min="3067" max="3067" width="12" style="56" hidden="1"/>
    <col min="3068" max="3068" width="11.140625" style="56" hidden="1"/>
    <col min="3069" max="3069" width="12.42578125" style="56" hidden="1"/>
    <col min="3070" max="3070" width="13.7109375" style="56" hidden="1"/>
    <col min="3071" max="3071" width="13.28515625" style="56" hidden="1"/>
    <col min="3072" max="3072" width="13.7109375" style="56" hidden="1"/>
    <col min="3073" max="3073" width="13.140625" style="56" hidden="1"/>
    <col min="3074" max="3074" width="12.85546875" style="56" hidden="1"/>
    <col min="3075" max="3075" width="17.140625" style="56" hidden="1"/>
    <col min="3076" max="3076" width="33.85546875" style="56" hidden="1"/>
    <col min="3077" max="3077" width="11.7109375" style="56" hidden="1"/>
    <col min="3078" max="3078" width="14.140625" style="56" hidden="1"/>
    <col min="3079" max="3079" width="10.7109375" style="56" hidden="1"/>
    <col min="3080" max="3080" width="2.140625" style="56" hidden="1"/>
    <col min="3081" max="3081" width="9.140625" style="56" hidden="1"/>
    <col min="3082" max="3082" width="15.28515625" style="56" hidden="1"/>
    <col min="3083" max="3322" width="9.140625" style="56" hidden="1"/>
    <col min="3323" max="3323" width="12" style="56" hidden="1"/>
    <col min="3324" max="3324" width="11.140625" style="56" hidden="1"/>
    <col min="3325" max="3325" width="12.42578125" style="56" hidden="1"/>
    <col min="3326" max="3326" width="13.7109375" style="56" hidden="1"/>
    <col min="3327" max="3327" width="13.28515625" style="56" hidden="1"/>
    <col min="3328" max="3328" width="13.7109375" style="56" hidden="1"/>
    <col min="3329" max="3329" width="13.140625" style="56" hidden="1"/>
    <col min="3330" max="3330" width="12.85546875" style="56" hidden="1"/>
    <col min="3331" max="3331" width="17.140625" style="56" hidden="1"/>
    <col min="3332" max="3332" width="33.85546875" style="56" hidden="1"/>
    <col min="3333" max="3333" width="11.7109375" style="56" hidden="1"/>
    <col min="3334" max="3334" width="14.140625" style="56" hidden="1"/>
    <col min="3335" max="3335" width="10.7109375" style="56" hidden="1"/>
    <col min="3336" max="3336" width="2.140625" style="56" hidden="1"/>
    <col min="3337" max="3337" width="9.140625" style="56" hidden="1"/>
    <col min="3338" max="3338" width="15.28515625" style="56" hidden="1"/>
    <col min="3339" max="3578" width="9.140625" style="56" hidden="1"/>
    <col min="3579" max="3579" width="12" style="56" hidden="1"/>
    <col min="3580" max="3580" width="11.140625" style="56" hidden="1"/>
    <col min="3581" max="3581" width="12.42578125" style="56" hidden="1"/>
    <col min="3582" max="3582" width="13.7109375" style="56" hidden="1"/>
    <col min="3583" max="3583" width="13.28515625" style="56" hidden="1"/>
    <col min="3584" max="3584" width="13.7109375" style="56" hidden="1"/>
    <col min="3585" max="3585" width="13.140625" style="56" hidden="1"/>
    <col min="3586" max="3586" width="12.85546875" style="56" hidden="1"/>
    <col min="3587" max="3587" width="17.140625" style="56" hidden="1"/>
    <col min="3588" max="3588" width="33.85546875" style="56" hidden="1"/>
    <col min="3589" max="3589" width="11.7109375" style="56" hidden="1"/>
    <col min="3590" max="3590" width="14.140625" style="56" hidden="1"/>
    <col min="3591" max="3591" width="10.7109375" style="56" hidden="1"/>
    <col min="3592" max="3592" width="2.140625" style="56" hidden="1"/>
    <col min="3593" max="3593" width="9.140625" style="56" hidden="1"/>
    <col min="3594" max="3594" width="15.28515625" style="56" hidden="1"/>
    <col min="3595" max="3834" width="9.140625" style="56" hidden="1"/>
    <col min="3835" max="3835" width="12" style="56" hidden="1"/>
    <col min="3836" max="3836" width="11.140625" style="56" hidden="1"/>
    <col min="3837" max="3837" width="12.42578125" style="56" hidden="1"/>
    <col min="3838" max="3838" width="13.7109375" style="56" hidden="1"/>
    <col min="3839" max="3839" width="13.28515625" style="56" hidden="1"/>
    <col min="3840" max="3840" width="13.7109375" style="56" hidden="1"/>
    <col min="3841" max="3841" width="13.140625" style="56" hidden="1"/>
    <col min="3842" max="3842" width="12.85546875" style="56" hidden="1"/>
    <col min="3843" max="3843" width="17.140625" style="56" hidden="1"/>
    <col min="3844" max="3844" width="33.85546875" style="56" hidden="1"/>
    <col min="3845" max="3845" width="11.7109375" style="56" hidden="1"/>
    <col min="3846" max="3846" width="14.140625" style="56" hidden="1"/>
    <col min="3847" max="3847" width="10.7109375" style="56" hidden="1"/>
    <col min="3848" max="3848" width="2.140625" style="56" hidden="1"/>
    <col min="3849" max="3849" width="9.140625" style="56" hidden="1"/>
    <col min="3850" max="3850" width="15.28515625" style="56" hidden="1"/>
    <col min="3851" max="4090" width="9.140625" style="56" hidden="1"/>
    <col min="4091" max="4091" width="12" style="56" hidden="1"/>
    <col min="4092" max="4092" width="11.140625" style="56" hidden="1"/>
    <col min="4093" max="4093" width="12.42578125" style="56" hidden="1"/>
    <col min="4094" max="4094" width="13.7109375" style="56" hidden="1"/>
    <col min="4095" max="4095" width="13.28515625" style="56" hidden="1"/>
    <col min="4096" max="4096" width="13.7109375" style="56" hidden="1"/>
    <col min="4097" max="4097" width="13.140625" style="56" hidden="1"/>
    <col min="4098" max="4098" width="12.85546875" style="56" hidden="1"/>
    <col min="4099" max="4099" width="17.140625" style="56" hidden="1"/>
    <col min="4100" max="4100" width="33.85546875" style="56" hidden="1"/>
    <col min="4101" max="4101" width="11.7109375" style="56" hidden="1"/>
    <col min="4102" max="4102" width="14.140625" style="56" hidden="1"/>
    <col min="4103" max="4103" width="10.7109375" style="56" hidden="1"/>
    <col min="4104" max="4104" width="2.140625" style="56" hidden="1"/>
    <col min="4105" max="4105" width="9.140625" style="56" hidden="1"/>
    <col min="4106" max="4106" width="15.28515625" style="56" hidden="1"/>
    <col min="4107" max="4346" width="9.140625" style="56" hidden="1"/>
    <col min="4347" max="4347" width="12" style="56" hidden="1"/>
    <col min="4348" max="4348" width="11.140625" style="56" hidden="1"/>
    <col min="4349" max="4349" width="12.42578125" style="56" hidden="1"/>
    <col min="4350" max="4350" width="13.7109375" style="56" hidden="1"/>
    <col min="4351" max="4351" width="13.28515625" style="56" hidden="1"/>
    <col min="4352" max="4352" width="13.7109375" style="56" hidden="1"/>
    <col min="4353" max="4353" width="13.140625" style="56" hidden="1"/>
    <col min="4354" max="4354" width="12.85546875" style="56" hidden="1"/>
    <col min="4355" max="4355" width="17.140625" style="56" hidden="1"/>
    <col min="4356" max="4356" width="33.85546875" style="56" hidden="1"/>
    <col min="4357" max="4357" width="11.7109375" style="56" hidden="1"/>
    <col min="4358" max="4358" width="14.140625" style="56" hidden="1"/>
    <col min="4359" max="4359" width="10.7109375" style="56" hidden="1"/>
    <col min="4360" max="4360" width="2.140625" style="56" hidden="1"/>
    <col min="4361" max="4361" width="9.140625" style="56" hidden="1"/>
    <col min="4362" max="4362" width="15.28515625" style="56" hidden="1"/>
    <col min="4363" max="4602" width="9.140625" style="56" hidden="1"/>
    <col min="4603" max="4603" width="12" style="56" hidden="1"/>
    <col min="4604" max="4604" width="11.140625" style="56" hidden="1"/>
    <col min="4605" max="4605" width="12.42578125" style="56" hidden="1"/>
    <col min="4606" max="4606" width="13.7109375" style="56" hidden="1"/>
    <col min="4607" max="4607" width="13.28515625" style="56" hidden="1"/>
    <col min="4608" max="4608" width="13.7109375" style="56" hidden="1"/>
    <col min="4609" max="4609" width="13.140625" style="56" hidden="1"/>
    <col min="4610" max="4610" width="12.85546875" style="56" hidden="1"/>
    <col min="4611" max="4611" width="17.140625" style="56" hidden="1"/>
    <col min="4612" max="4612" width="33.85546875" style="56" hidden="1"/>
    <col min="4613" max="4613" width="11.7109375" style="56" hidden="1"/>
    <col min="4614" max="4614" width="14.140625" style="56" hidden="1"/>
    <col min="4615" max="4615" width="10.7109375" style="56" hidden="1"/>
    <col min="4616" max="4616" width="2.140625" style="56" hidden="1"/>
    <col min="4617" max="4617" width="9.140625" style="56" hidden="1"/>
    <col min="4618" max="4618" width="15.28515625" style="56" hidden="1"/>
    <col min="4619" max="4858" width="9.140625" style="56" hidden="1"/>
    <col min="4859" max="4859" width="12" style="56" hidden="1"/>
    <col min="4860" max="4860" width="11.140625" style="56" hidden="1"/>
    <col min="4861" max="4861" width="12.42578125" style="56" hidden="1"/>
    <col min="4862" max="4862" width="13.7109375" style="56" hidden="1"/>
    <col min="4863" max="4863" width="13.28515625" style="56" hidden="1"/>
    <col min="4864" max="4864" width="13.7109375" style="56" hidden="1"/>
    <col min="4865" max="4865" width="13.140625" style="56" hidden="1"/>
    <col min="4866" max="4866" width="12.85546875" style="56" hidden="1"/>
    <col min="4867" max="4867" width="17.140625" style="56" hidden="1"/>
    <col min="4868" max="4868" width="33.85546875" style="56" hidden="1"/>
    <col min="4869" max="4869" width="11.7109375" style="56" hidden="1"/>
    <col min="4870" max="4870" width="14.140625" style="56" hidden="1"/>
    <col min="4871" max="4871" width="10.7109375" style="56" hidden="1"/>
    <col min="4872" max="4872" width="2.140625" style="56" hidden="1"/>
    <col min="4873" max="4873" width="9.140625" style="56" hidden="1"/>
    <col min="4874" max="4874" width="15.28515625" style="56" hidden="1"/>
    <col min="4875" max="5114" width="9.140625" style="56" hidden="1"/>
    <col min="5115" max="5115" width="12" style="56" hidden="1"/>
    <col min="5116" max="5116" width="11.140625" style="56" hidden="1"/>
    <col min="5117" max="5117" width="12.42578125" style="56" hidden="1"/>
    <col min="5118" max="5118" width="13.7109375" style="56" hidden="1"/>
    <col min="5119" max="5119" width="13.28515625" style="56" hidden="1"/>
    <col min="5120" max="5120" width="13.7109375" style="56" hidden="1"/>
    <col min="5121" max="5121" width="13.140625" style="56" hidden="1"/>
    <col min="5122" max="5122" width="12.85546875" style="56" hidden="1"/>
    <col min="5123" max="5123" width="17.140625" style="56" hidden="1"/>
    <col min="5124" max="5124" width="33.85546875" style="56" hidden="1"/>
    <col min="5125" max="5125" width="11.7109375" style="56" hidden="1"/>
    <col min="5126" max="5126" width="14.140625" style="56" hidden="1"/>
    <col min="5127" max="5127" width="10.7109375" style="56" hidden="1"/>
    <col min="5128" max="5128" width="2.140625" style="56" hidden="1"/>
    <col min="5129" max="5129" width="9.140625" style="56" hidden="1"/>
    <col min="5130" max="5130" width="15.28515625" style="56" hidden="1"/>
    <col min="5131" max="5370" width="9.140625" style="56" hidden="1"/>
    <col min="5371" max="5371" width="12" style="56" hidden="1"/>
    <col min="5372" max="5372" width="11.140625" style="56" hidden="1"/>
    <col min="5373" max="5373" width="12.42578125" style="56" hidden="1"/>
    <col min="5374" max="5374" width="13.7109375" style="56" hidden="1"/>
    <col min="5375" max="5375" width="13.28515625" style="56" hidden="1"/>
    <col min="5376" max="5376" width="13.7109375" style="56" hidden="1"/>
    <col min="5377" max="5377" width="13.140625" style="56" hidden="1"/>
    <col min="5378" max="5378" width="12.85546875" style="56" hidden="1"/>
    <col min="5379" max="5379" width="17.140625" style="56" hidden="1"/>
    <col min="5380" max="5380" width="33.85546875" style="56" hidden="1"/>
    <col min="5381" max="5381" width="11.7109375" style="56" hidden="1"/>
    <col min="5382" max="5382" width="14.140625" style="56" hidden="1"/>
    <col min="5383" max="5383" width="10.7109375" style="56" hidden="1"/>
    <col min="5384" max="5384" width="2.140625" style="56" hidden="1"/>
    <col min="5385" max="5385" width="9.140625" style="56" hidden="1"/>
    <col min="5386" max="5386" width="15.28515625" style="56" hidden="1"/>
    <col min="5387" max="5626" width="9.140625" style="56" hidden="1"/>
    <col min="5627" max="5627" width="12" style="56" hidden="1"/>
    <col min="5628" max="5628" width="11.140625" style="56" hidden="1"/>
    <col min="5629" max="5629" width="12.42578125" style="56" hidden="1"/>
    <col min="5630" max="5630" width="13.7109375" style="56" hidden="1"/>
    <col min="5631" max="5631" width="13.28515625" style="56" hidden="1"/>
    <col min="5632" max="5632" width="13.7109375" style="56" hidden="1"/>
    <col min="5633" max="5633" width="13.140625" style="56" hidden="1"/>
    <col min="5634" max="5634" width="12.85546875" style="56" hidden="1"/>
    <col min="5635" max="5635" width="17.140625" style="56" hidden="1"/>
    <col min="5636" max="5636" width="33.85546875" style="56" hidden="1"/>
    <col min="5637" max="5637" width="11.7109375" style="56" hidden="1"/>
    <col min="5638" max="5638" width="14.140625" style="56" hidden="1"/>
    <col min="5639" max="5639" width="10.7109375" style="56" hidden="1"/>
    <col min="5640" max="5640" width="2.140625" style="56" hidden="1"/>
    <col min="5641" max="5641" width="9.140625" style="56" hidden="1"/>
    <col min="5642" max="5642" width="15.28515625" style="56" hidden="1"/>
    <col min="5643" max="5882" width="9.140625" style="56" hidden="1"/>
    <col min="5883" max="5883" width="12" style="56" hidden="1"/>
    <col min="5884" max="5884" width="11.140625" style="56" hidden="1"/>
    <col min="5885" max="5885" width="12.42578125" style="56" hidden="1"/>
    <col min="5886" max="5886" width="13.7109375" style="56" hidden="1"/>
    <col min="5887" max="5887" width="13.28515625" style="56" hidden="1"/>
    <col min="5888" max="5888" width="13.7109375" style="56" hidden="1"/>
    <col min="5889" max="5889" width="13.140625" style="56" hidden="1"/>
    <col min="5890" max="5890" width="12.85546875" style="56" hidden="1"/>
    <col min="5891" max="5891" width="17.140625" style="56" hidden="1"/>
    <col min="5892" max="5892" width="33.85546875" style="56" hidden="1"/>
    <col min="5893" max="5893" width="11.7109375" style="56" hidden="1"/>
    <col min="5894" max="5894" width="14.140625" style="56" hidden="1"/>
    <col min="5895" max="5895" width="10.7109375" style="56" hidden="1"/>
    <col min="5896" max="5896" width="2.140625" style="56" hidden="1"/>
    <col min="5897" max="5897" width="9.140625" style="56" hidden="1"/>
    <col min="5898" max="5898" width="15.28515625" style="56" hidden="1"/>
    <col min="5899" max="6138" width="9.140625" style="56" hidden="1"/>
    <col min="6139" max="6139" width="12" style="56" hidden="1"/>
    <col min="6140" max="6140" width="11.140625" style="56" hidden="1"/>
    <col min="6141" max="6141" width="12.42578125" style="56" hidden="1"/>
    <col min="6142" max="6142" width="13.7109375" style="56" hidden="1"/>
    <col min="6143" max="6143" width="13.28515625" style="56" hidden="1"/>
    <col min="6144" max="6144" width="13.7109375" style="56" hidden="1"/>
    <col min="6145" max="6145" width="13.140625" style="56" hidden="1"/>
    <col min="6146" max="6146" width="12.85546875" style="56" hidden="1"/>
    <col min="6147" max="6147" width="17.140625" style="56" hidden="1"/>
    <col min="6148" max="6148" width="33.85546875" style="56" hidden="1"/>
    <col min="6149" max="6149" width="11.7109375" style="56" hidden="1"/>
    <col min="6150" max="6150" width="14.140625" style="56" hidden="1"/>
    <col min="6151" max="6151" width="10.7109375" style="56" hidden="1"/>
    <col min="6152" max="6152" width="2.140625" style="56" hidden="1"/>
    <col min="6153" max="6153" width="9.140625" style="56" hidden="1"/>
    <col min="6154" max="6154" width="15.28515625" style="56" hidden="1"/>
    <col min="6155" max="6394" width="9.140625" style="56" hidden="1"/>
    <col min="6395" max="6395" width="12" style="56" hidden="1"/>
    <col min="6396" max="6396" width="11.140625" style="56" hidden="1"/>
    <col min="6397" max="6397" width="12.42578125" style="56" hidden="1"/>
    <col min="6398" max="6398" width="13.7109375" style="56" hidden="1"/>
    <col min="6399" max="6399" width="13.28515625" style="56" hidden="1"/>
    <col min="6400" max="6400" width="13.7109375" style="56" hidden="1"/>
    <col min="6401" max="6401" width="13.140625" style="56" hidden="1"/>
    <col min="6402" max="6402" width="12.85546875" style="56" hidden="1"/>
    <col min="6403" max="6403" width="17.140625" style="56" hidden="1"/>
    <col min="6404" max="6404" width="33.85546875" style="56" hidden="1"/>
    <col min="6405" max="6405" width="11.7109375" style="56" hidden="1"/>
    <col min="6406" max="6406" width="14.140625" style="56" hidden="1"/>
    <col min="6407" max="6407" width="10.7109375" style="56" hidden="1"/>
    <col min="6408" max="6408" width="2.140625" style="56" hidden="1"/>
    <col min="6409" max="6409" width="9.140625" style="56" hidden="1"/>
    <col min="6410" max="6410" width="15.28515625" style="56" hidden="1"/>
    <col min="6411" max="6650" width="9.140625" style="56" hidden="1"/>
    <col min="6651" max="6651" width="12" style="56" hidden="1"/>
    <col min="6652" max="6652" width="11.140625" style="56" hidden="1"/>
    <col min="6653" max="6653" width="12.42578125" style="56" hidden="1"/>
    <col min="6654" max="6654" width="13.7109375" style="56" hidden="1"/>
    <col min="6655" max="6655" width="13.28515625" style="56" hidden="1"/>
    <col min="6656" max="6656" width="13.7109375" style="56" hidden="1"/>
    <col min="6657" max="6657" width="13.140625" style="56" hidden="1"/>
    <col min="6658" max="6658" width="12.85546875" style="56" hidden="1"/>
    <col min="6659" max="6659" width="17.140625" style="56" hidden="1"/>
    <col min="6660" max="6660" width="33.85546875" style="56" hidden="1"/>
    <col min="6661" max="6661" width="11.7109375" style="56" hidden="1"/>
    <col min="6662" max="6662" width="14.140625" style="56" hidden="1"/>
    <col min="6663" max="6663" width="10.7109375" style="56" hidden="1"/>
    <col min="6664" max="6664" width="2.140625" style="56" hidden="1"/>
    <col min="6665" max="6665" width="9.140625" style="56" hidden="1"/>
    <col min="6666" max="6666" width="15.28515625" style="56" hidden="1"/>
    <col min="6667" max="6906" width="9.140625" style="56" hidden="1"/>
    <col min="6907" max="6907" width="12" style="56" hidden="1"/>
    <col min="6908" max="6908" width="11.140625" style="56" hidden="1"/>
    <col min="6909" max="6909" width="12.42578125" style="56" hidden="1"/>
    <col min="6910" max="6910" width="13.7109375" style="56" hidden="1"/>
    <col min="6911" max="6911" width="13.28515625" style="56" hidden="1"/>
    <col min="6912" max="6912" width="13.7109375" style="56" hidden="1"/>
    <col min="6913" max="6913" width="13.140625" style="56" hidden="1"/>
    <col min="6914" max="6914" width="12.85546875" style="56" hidden="1"/>
    <col min="6915" max="6915" width="17.140625" style="56" hidden="1"/>
    <col min="6916" max="6916" width="33.85546875" style="56" hidden="1"/>
    <col min="6917" max="6917" width="11.7109375" style="56" hidden="1"/>
    <col min="6918" max="6918" width="14.140625" style="56" hidden="1"/>
    <col min="6919" max="6919" width="10.7109375" style="56" hidden="1"/>
    <col min="6920" max="6920" width="2.140625" style="56" hidden="1"/>
    <col min="6921" max="6921" width="9.140625" style="56" hidden="1"/>
    <col min="6922" max="6922" width="15.28515625" style="56" hidden="1"/>
    <col min="6923" max="7162" width="9.140625" style="56" hidden="1"/>
    <col min="7163" max="7163" width="12" style="56" hidden="1"/>
    <col min="7164" max="7164" width="11.140625" style="56" hidden="1"/>
    <col min="7165" max="7165" width="12.42578125" style="56" hidden="1"/>
    <col min="7166" max="7166" width="13.7109375" style="56" hidden="1"/>
    <col min="7167" max="7167" width="13.28515625" style="56" hidden="1"/>
    <col min="7168" max="7168" width="13.7109375" style="56" hidden="1"/>
    <col min="7169" max="7169" width="13.140625" style="56" hidden="1"/>
    <col min="7170" max="7170" width="12.85546875" style="56" hidden="1"/>
    <col min="7171" max="7171" width="17.140625" style="56" hidden="1"/>
    <col min="7172" max="7172" width="33.85546875" style="56" hidden="1"/>
    <col min="7173" max="7173" width="11.7109375" style="56" hidden="1"/>
    <col min="7174" max="7174" width="14.140625" style="56" hidden="1"/>
    <col min="7175" max="7175" width="10.7109375" style="56" hidden="1"/>
    <col min="7176" max="7176" width="2.140625" style="56" hidden="1"/>
    <col min="7177" max="7177" width="9.140625" style="56" hidden="1"/>
    <col min="7178" max="7178" width="15.28515625" style="56" hidden="1"/>
    <col min="7179" max="7418" width="9.140625" style="56" hidden="1"/>
    <col min="7419" max="7419" width="12" style="56" hidden="1"/>
    <col min="7420" max="7420" width="11.140625" style="56" hidden="1"/>
    <col min="7421" max="7421" width="12.42578125" style="56" hidden="1"/>
    <col min="7422" max="7422" width="13.7109375" style="56" hidden="1"/>
    <col min="7423" max="7423" width="13.28515625" style="56" hidden="1"/>
    <col min="7424" max="7424" width="13.7109375" style="56" hidden="1"/>
    <col min="7425" max="7425" width="13.140625" style="56" hidden="1"/>
    <col min="7426" max="7426" width="12.85546875" style="56" hidden="1"/>
    <col min="7427" max="7427" width="17.140625" style="56" hidden="1"/>
    <col min="7428" max="7428" width="33.85546875" style="56" hidden="1"/>
    <col min="7429" max="7429" width="11.7109375" style="56" hidden="1"/>
    <col min="7430" max="7430" width="14.140625" style="56" hidden="1"/>
    <col min="7431" max="7431" width="10.7109375" style="56" hidden="1"/>
    <col min="7432" max="7432" width="2.140625" style="56" hidden="1"/>
    <col min="7433" max="7433" width="9.140625" style="56" hidden="1"/>
    <col min="7434" max="7434" width="15.28515625" style="56" hidden="1"/>
    <col min="7435" max="7674" width="9.140625" style="56" hidden="1"/>
    <col min="7675" max="7675" width="12" style="56" hidden="1"/>
    <col min="7676" max="7676" width="11.140625" style="56" hidden="1"/>
    <col min="7677" max="7677" width="12.42578125" style="56" hidden="1"/>
    <col min="7678" max="7678" width="13.7109375" style="56" hidden="1"/>
    <col min="7679" max="7679" width="13.28515625" style="56" hidden="1"/>
    <col min="7680" max="7680" width="13.7109375" style="56" hidden="1"/>
    <col min="7681" max="7681" width="13.140625" style="56" hidden="1"/>
    <col min="7682" max="7682" width="12.85546875" style="56" hidden="1"/>
    <col min="7683" max="7683" width="17.140625" style="56" hidden="1"/>
    <col min="7684" max="7684" width="33.85546875" style="56" hidden="1"/>
    <col min="7685" max="7685" width="11.7109375" style="56" hidden="1"/>
    <col min="7686" max="7686" width="14.140625" style="56" hidden="1"/>
    <col min="7687" max="7687" width="10.7109375" style="56" hidden="1"/>
    <col min="7688" max="7688" width="2.140625" style="56" hidden="1"/>
    <col min="7689" max="7689" width="9.140625" style="56" hidden="1"/>
    <col min="7690" max="7690" width="15.28515625" style="56" hidden="1"/>
    <col min="7691" max="7930" width="9.140625" style="56" hidden="1"/>
    <col min="7931" max="7931" width="12" style="56" hidden="1"/>
    <col min="7932" max="7932" width="11.140625" style="56" hidden="1"/>
    <col min="7933" max="7933" width="12.42578125" style="56" hidden="1"/>
    <col min="7934" max="7934" width="13.7109375" style="56" hidden="1"/>
    <col min="7935" max="7935" width="13.28515625" style="56" hidden="1"/>
    <col min="7936" max="7936" width="13.7109375" style="56" hidden="1"/>
    <col min="7937" max="7937" width="13.140625" style="56" hidden="1"/>
    <col min="7938" max="7938" width="12.85546875" style="56" hidden="1"/>
    <col min="7939" max="7939" width="17.140625" style="56" hidden="1"/>
    <col min="7940" max="7940" width="33.85546875" style="56" hidden="1"/>
    <col min="7941" max="7941" width="11.7109375" style="56" hidden="1"/>
    <col min="7942" max="7942" width="14.140625" style="56" hidden="1"/>
    <col min="7943" max="7943" width="10.7109375" style="56" hidden="1"/>
    <col min="7944" max="7944" width="2.140625" style="56" hidden="1"/>
    <col min="7945" max="7945" width="9.140625" style="56" hidden="1"/>
    <col min="7946" max="7946" width="15.28515625" style="56" hidden="1"/>
    <col min="7947" max="8186" width="9.140625" style="56" hidden="1"/>
    <col min="8187" max="8187" width="12" style="56" hidden="1"/>
    <col min="8188" max="8188" width="11.140625" style="56" hidden="1"/>
    <col min="8189" max="8189" width="12.42578125" style="56" hidden="1"/>
    <col min="8190" max="8190" width="13.7109375" style="56" hidden="1"/>
    <col min="8191" max="8191" width="13.28515625" style="56" hidden="1"/>
    <col min="8192" max="8192" width="13.7109375" style="56" hidden="1"/>
    <col min="8193" max="8193" width="13.140625" style="56" hidden="1"/>
    <col min="8194" max="8194" width="12.85546875" style="56" hidden="1"/>
    <col min="8195" max="8195" width="17.140625" style="56" hidden="1"/>
    <col min="8196" max="8196" width="33.85546875" style="56" hidden="1"/>
    <col min="8197" max="8197" width="11.7109375" style="56" hidden="1"/>
    <col min="8198" max="8198" width="14.140625" style="56" hidden="1"/>
    <col min="8199" max="8199" width="10.7109375" style="56" hidden="1"/>
    <col min="8200" max="8200" width="2.140625" style="56" hidden="1"/>
    <col min="8201" max="8201" width="9.140625" style="56" hidden="1"/>
    <col min="8202" max="8202" width="15.28515625" style="56" hidden="1"/>
    <col min="8203" max="8442" width="9.140625" style="56" hidden="1"/>
    <col min="8443" max="8443" width="12" style="56" hidden="1"/>
    <col min="8444" max="8444" width="11.140625" style="56" hidden="1"/>
    <col min="8445" max="8445" width="12.42578125" style="56" hidden="1"/>
    <col min="8446" max="8446" width="13.7109375" style="56" hidden="1"/>
    <col min="8447" max="8447" width="13.28515625" style="56" hidden="1"/>
    <col min="8448" max="8448" width="13.7109375" style="56" hidden="1"/>
    <col min="8449" max="8449" width="13.140625" style="56" hidden="1"/>
    <col min="8450" max="8450" width="12.85546875" style="56" hidden="1"/>
    <col min="8451" max="8451" width="17.140625" style="56" hidden="1"/>
    <col min="8452" max="8452" width="33.85546875" style="56" hidden="1"/>
    <col min="8453" max="8453" width="11.7109375" style="56" hidden="1"/>
    <col min="8454" max="8454" width="14.140625" style="56" hidden="1"/>
    <col min="8455" max="8455" width="10.7109375" style="56" hidden="1"/>
    <col min="8456" max="8456" width="2.140625" style="56" hidden="1"/>
    <col min="8457" max="8457" width="9.140625" style="56" hidden="1"/>
    <col min="8458" max="8458" width="15.28515625" style="56" hidden="1"/>
    <col min="8459" max="8698" width="9.140625" style="56" hidden="1"/>
    <col min="8699" max="8699" width="12" style="56" hidden="1"/>
    <col min="8700" max="8700" width="11.140625" style="56" hidden="1"/>
    <col min="8701" max="8701" width="12.42578125" style="56" hidden="1"/>
    <col min="8702" max="8702" width="13.7109375" style="56" hidden="1"/>
    <col min="8703" max="8703" width="13.28515625" style="56" hidden="1"/>
    <col min="8704" max="8704" width="13.7109375" style="56" hidden="1"/>
    <col min="8705" max="8705" width="13.140625" style="56" hidden="1"/>
    <col min="8706" max="8706" width="12.85546875" style="56" hidden="1"/>
    <col min="8707" max="8707" width="17.140625" style="56" hidden="1"/>
    <col min="8708" max="8708" width="33.85546875" style="56" hidden="1"/>
    <col min="8709" max="8709" width="11.7109375" style="56" hidden="1"/>
    <col min="8710" max="8710" width="14.140625" style="56" hidden="1"/>
    <col min="8711" max="8711" width="10.7109375" style="56" hidden="1"/>
    <col min="8712" max="8712" width="2.140625" style="56" hidden="1"/>
    <col min="8713" max="8713" width="9.140625" style="56" hidden="1"/>
    <col min="8714" max="8714" width="15.28515625" style="56" hidden="1"/>
    <col min="8715" max="8954" width="9.140625" style="56" hidden="1"/>
    <col min="8955" max="8955" width="12" style="56" hidden="1"/>
    <col min="8956" max="8956" width="11.140625" style="56" hidden="1"/>
    <col min="8957" max="8957" width="12.42578125" style="56" hidden="1"/>
    <col min="8958" max="8958" width="13.7109375" style="56" hidden="1"/>
    <col min="8959" max="8959" width="13.28515625" style="56" hidden="1"/>
    <col min="8960" max="8960" width="13.7109375" style="56" hidden="1"/>
    <col min="8961" max="8961" width="13.140625" style="56" hidden="1"/>
    <col min="8962" max="8962" width="12.85546875" style="56" hidden="1"/>
    <col min="8963" max="8963" width="17.140625" style="56" hidden="1"/>
    <col min="8964" max="8964" width="33.85546875" style="56" hidden="1"/>
    <col min="8965" max="8965" width="11.7109375" style="56" hidden="1"/>
    <col min="8966" max="8966" width="14.140625" style="56" hidden="1"/>
    <col min="8967" max="8967" width="10.7109375" style="56" hidden="1"/>
    <col min="8968" max="8968" width="2.140625" style="56" hidden="1"/>
    <col min="8969" max="8969" width="9.140625" style="56" hidden="1"/>
    <col min="8970" max="8970" width="15.28515625" style="56" hidden="1"/>
    <col min="8971" max="9210" width="9.140625" style="56" hidden="1"/>
    <col min="9211" max="9211" width="12" style="56" hidden="1"/>
    <col min="9212" max="9212" width="11.140625" style="56" hidden="1"/>
    <col min="9213" max="9213" width="12.42578125" style="56" hidden="1"/>
    <col min="9214" max="9214" width="13.7109375" style="56" hidden="1"/>
    <col min="9215" max="9215" width="13.28515625" style="56" hidden="1"/>
    <col min="9216" max="9216" width="13.7109375" style="56" hidden="1"/>
    <col min="9217" max="9217" width="13.140625" style="56" hidden="1"/>
    <col min="9218" max="9218" width="12.85546875" style="56" hidden="1"/>
    <col min="9219" max="9219" width="17.140625" style="56" hidden="1"/>
    <col min="9220" max="9220" width="33.85546875" style="56" hidden="1"/>
    <col min="9221" max="9221" width="11.7109375" style="56" hidden="1"/>
    <col min="9222" max="9222" width="14.140625" style="56" hidden="1"/>
    <col min="9223" max="9223" width="10.7109375" style="56" hidden="1"/>
    <col min="9224" max="9224" width="2.140625" style="56" hidden="1"/>
    <col min="9225" max="9225" width="9.140625" style="56" hidden="1"/>
    <col min="9226" max="9226" width="15.28515625" style="56" hidden="1"/>
    <col min="9227" max="9466" width="9.140625" style="56" hidden="1"/>
    <col min="9467" max="9467" width="12" style="56" hidden="1"/>
    <col min="9468" max="9468" width="11.140625" style="56" hidden="1"/>
    <col min="9469" max="9469" width="12.42578125" style="56" hidden="1"/>
    <col min="9470" max="9470" width="13.7109375" style="56" hidden="1"/>
    <col min="9471" max="9471" width="13.28515625" style="56" hidden="1"/>
    <col min="9472" max="9472" width="13.7109375" style="56" hidden="1"/>
    <col min="9473" max="9473" width="13.140625" style="56" hidden="1"/>
    <col min="9474" max="9474" width="12.85546875" style="56" hidden="1"/>
    <col min="9475" max="9475" width="17.140625" style="56" hidden="1"/>
    <col min="9476" max="9476" width="33.85546875" style="56" hidden="1"/>
    <col min="9477" max="9477" width="11.7109375" style="56" hidden="1"/>
    <col min="9478" max="9478" width="14.140625" style="56" hidden="1"/>
    <col min="9479" max="9479" width="10.7109375" style="56" hidden="1"/>
    <col min="9480" max="9480" width="2.140625" style="56" hidden="1"/>
    <col min="9481" max="9481" width="9.140625" style="56" hidden="1"/>
    <col min="9482" max="9482" width="15.28515625" style="56" hidden="1"/>
    <col min="9483" max="9722" width="9.140625" style="56" hidden="1"/>
    <col min="9723" max="9723" width="12" style="56" hidden="1"/>
    <col min="9724" max="9724" width="11.140625" style="56" hidden="1"/>
    <col min="9725" max="9725" width="12.42578125" style="56" hidden="1"/>
    <col min="9726" max="9726" width="13.7109375" style="56" hidden="1"/>
    <col min="9727" max="9727" width="13.28515625" style="56" hidden="1"/>
    <col min="9728" max="9728" width="13.7109375" style="56" hidden="1"/>
    <col min="9729" max="9729" width="13.140625" style="56" hidden="1"/>
    <col min="9730" max="9730" width="12.85546875" style="56" hidden="1"/>
    <col min="9731" max="9731" width="17.140625" style="56" hidden="1"/>
    <col min="9732" max="9732" width="33.85546875" style="56" hidden="1"/>
    <col min="9733" max="9733" width="11.7109375" style="56" hidden="1"/>
    <col min="9734" max="9734" width="14.140625" style="56" hidden="1"/>
    <col min="9735" max="9735" width="10.7109375" style="56" hidden="1"/>
    <col min="9736" max="9736" width="2.140625" style="56" hidden="1"/>
    <col min="9737" max="9737" width="9.140625" style="56" hidden="1"/>
    <col min="9738" max="9738" width="15.28515625" style="56" hidden="1"/>
    <col min="9739" max="9978" width="9.140625" style="56" hidden="1"/>
    <col min="9979" max="9979" width="12" style="56" hidden="1"/>
    <col min="9980" max="9980" width="11.140625" style="56" hidden="1"/>
    <col min="9981" max="9981" width="12.42578125" style="56" hidden="1"/>
    <col min="9982" max="9982" width="13.7109375" style="56" hidden="1"/>
    <col min="9983" max="9983" width="13.28515625" style="56" hidden="1"/>
    <col min="9984" max="9984" width="13.7109375" style="56" hidden="1"/>
    <col min="9985" max="9985" width="13.140625" style="56" hidden="1"/>
    <col min="9986" max="9986" width="12.85546875" style="56" hidden="1"/>
    <col min="9987" max="9987" width="17.140625" style="56" hidden="1"/>
    <col min="9988" max="9988" width="33.85546875" style="56" hidden="1"/>
    <col min="9989" max="9989" width="11.7109375" style="56" hidden="1"/>
    <col min="9990" max="9990" width="14.140625" style="56" hidden="1"/>
    <col min="9991" max="9991" width="10.7109375" style="56" hidden="1"/>
    <col min="9992" max="9992" width="2.140625" style="56" hidden="1"/>
    <col min="9993" max="9993" width="9.140625" style="56" hidden="1"/>
    <col min="9994" max="9994" width="15.28515625" style="56" hidden="1"/>
    <col min="9995" max="10234" width="9.140625" style="56" hidden="1"/>
    <col min="10235" max="10235" width="12" style="56" hidden="1"/>
    <col min="10236" max="10236" width="11.140625" style="56" hidden="1"/>
    <col min="10237" max="10237" width="12.42578125" style="56" hidden="1"/>
    <col min="10238" max="10238" width="13.7109375" style="56" hidden="1"/>
    <col min="10239" max="10239" width="13.28515625" style="56" hidden="1"/>
    <col min="10240" max="10240" width="13.7109375" style="56" hidden="1"/>
    <col min="10241" max="10241" width="13.140625" style="56" hidden="1"/>
    <col min="10242" max="10242" width="12.85546875" style="56" hidden="1"/>
    <col min="10243" max="10243" width="17.140625" style="56" hidden="1"/>
    <col min="10244" max="10244" width="33.85546875" style="56" hidden="1"/>
    <col min="10245" max="10245" width="11.7109375" style="56" hidden="1"/>
    <col min="10246" max="10246" width="14.140625" style="56" hidden="1"/>
    <col min="10247" max="10247" width="10.7109375" style="56" hidden="1"/>
    <col min="10248" max="10248" width="2.140625" style="56" hidden="1"/>
    <col min="10249" max="10249" width="9.140625" style="56" hidden="1"/>
    <col min="10250" max="10250" width="15.28515625" style="56" hidden="1"/>
    <col min="10251" max="10490" width="9.140625" style="56" hidden="1"/>
    <col min="10491" max="10491" width="12" style="56" hidden="1"/>
    <col min="10492" max="10492" width="11.140625" style="56" hidden="1"/>
    <col min="10493" max="10493" width="12.42578125" style="56" hidden="1"/>
    <col min="10494" max="10494" width="13.7109375" style="56" hidden="1"/>
    <col min="10495" max="10495" width="13.28515625" style="56" hidden="1"/>
    <col min="10496" max="10496" width="13.7109375" style="56" hidden="1"/>
    <col min="10497" max="10497" width="13.140625" style="56" hidden="1"/>
    <col min="10498" max="10498" width="12.85546875" style="56" hidden="1"/>
    <col min="10499" max="10499" width="17.140625" style="56" hidden="1"/>
    <col min="10500" max="10500" width="33.85546875" style="56" hidden="1"/>
    <col min="10501" max="10501" width="11.7109375" style="56" hidden="1"/>
    <col min="10502" max="10502" width="14.140625" style="56" hidden="1"/>
    <col min="10503" max="10503" width="10.7109375" style="56" hidden="1"/>
    <col min="10504" max="10504" width="2.140625" style="56" hidden="1"/>
    <col min="10505" max="10505" width="9.140625" style="56" hidden="1"/>
    <col min="10506" max="10506" width="15.28515625" style="56" hidden="1"/>
    <col min="10507" max="10746" width="9.140625" style="56" hidden="1"/>
    <col min="10747" max="10747" width="12" style="56" hidden="1"/>
    <col min="10748" max="10748" width="11.140625" style="56" hidden="1"/>
    <col min="10749" max="10749" width="12.42578125" style="56" hidden="1"/>
    <col min="10750" max="10750" width="13.7109375" style="56" hidden="1"/>
    <col min="10751" max="10751" width="13.28515625" style="56" hidden="1"/>
    <col min="10752" max="10752" width="13.7109375" style="56" hidden="1"/>
    <col min="10753" max="10753" width="13.140625" style="56" hidden="1"/>
    <col min="10754" max="10754" width="12.85546875" style="56" hidden="1"/>
    <col min="10755" max="10755" width="17.140625" style="56" hidden="1"/>
    <col min="10756" max="10756" width="33.85546875" style="56" hidden="1"/>
    <col min="10757" max="10757" width="11.7109375" style="56" hidden="1"/>
    <col min="10758" max="10758" width="14.140625" style="56" hidden="1"/>
    <col min="10759" max="10759" width="10.7109375" style="56" hidden="1"/>
    <col min="10760" max="10760" width="2.140625" style="56" hidden="1"/>
    <col min="10761" max="10761" width="9.140625" style="56" hidden="1"/>
    <col min="10762" max="10762" width="15.28515625" style="56" hidden="1"/>
    <col min="10763" max="11002" width="9.140625" style="56" hidden="1"/>
    <col min="11003" max="11003" width="12" style="56" hidden="1"/>
    <col min="11004" max="11004" width="11.140625" style="56" hidden="1"/>
    <col min="11005" max="11005" width="12.42578125" style="56" hidden="1"/>
    <col min="11006" max="11006" width="13.7109375" style="56" hidden="1"/>
    <col min="11007" max="11007" width="13.28515625" style="56" hidden="1"/>
    <col min="11008" max="11008" width="13.7109375" style="56" hidden="1"/>
    <col min="11009" max="11009" width="13.140625" style="56" hidden="1"/>
    <col min="11010" max="11010" width="12.85546875" style="56" hidden="1"/>
    <col min="11011" max="11011" width="17.140625" style="56" hidden="1"/>
    <col min="11012" max="11012" width="33.85546875" style="56" hidden="1"/>
    <col min="11013" max="11013" width="11.7109375" style="56" hidden="1"/>
    <col min="11014" max="11014" width="14.140625" style="56" hidden="1"/>
    <col min="11015" max="11015" width="10.7109375" style="56" hidden="1"/>
    <col min="11016" max="11016" width="2.140625" style="56" hidden="1"/>
    <col min="11017" max="11017" width="9.140625" style="56" hidden="1"/>
    <col min="11018" max="11018" width="15.28515625" style="56" hidden="1"/>
    <col min="11019" max="11258" width="9.140625" style="56" hidden="1"/>
    <col min="11259" max="11259" width="12" style="56" hidden="1"/>
    <col min="11260" max="11260" width="11.140625" style="56" hidden="1"/>
    <col min="11261" max="11261" width="12.42578125" style="56" hidden="1"/>
    <col min="11262" max="11262" width="13.7109375" style="56" hidden="1"/>
    <col min="11263" max="11263" width="13.28515625" style="56" hidden="1"/>
    <col min="11264" max="11264" width="13.7109375" style="56" hidden="1"/>
    <col min="11265" max="11265" width="13.140625" style="56" hidden="1"/>
    <col min="11266" max="11266" width="12.85546875" style="56" hidden="1"/>
    <col min="11267" max="11267" width="17.140625" style="56" hidden="1"/>
    <col min="11268" max="11268" width="33.85546875" style="56" hidden="1"/>
    <col min="11269" max="11269" width="11.7109375" style="56" hidden="1"/>
    <col min="11270" max="11270" width="14.140625" style="56" hidden="1"/>
    <col min="11271" max="11271" width="10.7109375" style="56" hidden="1"/>
    <col min="11272" max="11272" width="2.140625" style="56" hidden="1"/>
    <col min="11273" max="11273" width="9.140625" style="56" hidden="1"/>
    <col min="11274" max="11274" width="15.28515625" style="56" hidden="1"/>
    <col min="11275" max="11514" width="9.140625" style="56" hidden="1"/>
    <col min="11515" max="11515" width="12" style="56" hidden="1"/>
    <col min="11516" max="11516" width="11.140625" style="56" hidden="1"/>
    <col min="11517" max="11517" width="12.42578125" style="56" hidden="1"/>
    <col min="11518" max="11518" width="13.7109375" style="56" hidden="1"/>
    <col min="11519" max="11519" width="13.28515625" style="56" hidden="1"/>
    <col min="11520" max="11520" width="13.7109375" style="56" hidden="1"/>
    <col min="11521" max="11521" width="13.140625" style="56" hidden="1"/>
    <col min="11522" max="11522" width="12.85546875" style="56" hidden="1"/>
    <col min="11523" max="11523" width="17.140625" style="56" hidden="1"/>
    <col min="11524" max="11524" width="33.85546875" style="56" hidden="1"/>
    <col min="11525" max="11525" width="11.7109375" style="56" hidden="1"/>
    <col min="11526" max="11526" width="14.140625" style="56" hidden="1"/>
    <col min="11527" max="11527" width="10.7109375" style="56" hidden="1"/>
    <col min="11528" max="11528" width="2.140625" style="56" hidden="1"/>
    <col min="11529" max="11529" width="9.140625" style="56" hidden="1"/>
    <col min="11530" max="11530" width="15.28515625" style="56" hidden="1"/>
    <col min="11531" max="11770" width="9.140625" style="56" hidden="1"/>
    <col min="11771" max="11771" width="12" style="56" hidden="1"/>
    <col min="11772" max="11772" width="11.140625" style="56" hidden="1"/>
    <col min="11773" max="11773" width="12.42578125" style="56" hidden="1"/>
    <col min="11774" max="11774" width="13.7109375" style="56" hidden="1"/>
    <col min="11775" max="11775" width="13.28515625" style="56" hidden="1"/>
    <col min="11776" max="11776" width="13.7109375" style="56" hidden="1"/>
    <col min="11777" max="11777" width="13.140625" style="56" hidden="1"/>
    <col min="11778" max="11778" width="12.85546875" style="56" hidden="1"/>
    <col min="11779" max="11779" width="17.140625" style="56" hidden="1"/>
    <col min="11780" max="11780" width="33.85546875" style="56" hidden="1"/>
    <col min="11781" max="11781" width="11.7109375" style="56" hidden="1"/>
    <col min="11782" max="11782" width="14.140625" style="56" hidden="1"/>
    <col min="11783" max="11783" width="10.7109375" style="56" hidden="1"/>
    <col min="11784" max="11784" width="2.140625" style="56" hidden="1"/>
    <col min="11785" max="11785" width="9.140625" style="56" hidden="1"/>
    <col min="11786" max="11786" width="15.28515625" style="56" hidden="1"/>
    <col min="11787" max="12026" width="9.140625" style="56" hidden="1"/>
    <col min="12027" max="12027" width="12" style="56" hidden="1"/>
    <col min="12028" max="12028" width="11.140625" style="56" hidden="1"/>
    <col min="12029" max="12029" width="12.42578125" style="56" hidden="1"/>
    <col min="12030" max="12030" width="13.7109375" style="56" hidden="1"/>
    <col min="12031" max="12031" width="13.28515625" style="56" hidden="1"/>
    <col min="12032" max="12032" width="13.7109375" style="56" hidden="1"/>
    <col min="12033" max="12033" width="13.140625" style="56" hidden="1"/>
    <col min="12034" max="12034" width="12.85546875" style="56" hidden="1"/>
    <col min="12035" max="12035" width="17.140625" style="56" hidden="1"/>
    <col min="12036" max="12036" width="33.85546875" style="56" hidden="1"/>
    <col min="12037" max="12037" width="11.7109375" style="56" hidden="1"/>
    <col min="12038" max="12038" width="14.140625" style="56" hidden="1"/>
    <col min="12039" max="12039" width="10.7109375" style="56" hidden="1"/>
    <col min="12040" max="12040" width="2.140625" style="56" hidden="1"/>
    <col min="12041" max="12041" width="9.140625" style="56" hidden="1"/>
    <col min="12042" max="12042" width="15.28515625" style="56" hidden="1"/>
    <col min="12043" max="12282" width="9.140625" style="56" hidden="1"/>
    <col min="12283" max="12283" width="12" style="56" hidden="1"/>
    <col min="12284" max="12284" width="11.140625" style="56" hidden="1"/>
    <col min="12285" max="12285" width="12.42578125" style="56" hidden="1"/>
    <col min="12286" max="12286" width="13.7109375" style="56" hidden="1"/>
    <col min="12287" max="12287" width="13.28515625" style="56" hidden="1"/>
    <col min="12288" max="12288" width="13.7109375" style="56" hidden="1"/>
    <col min="12289" max="12289" width="13.140625" style="56" hidden="1"/>
    <col min="12290" max="12290" width="12.85546875" style="56" hidden="1"/>
    <col min="12291" max="12291" width="17.140625" style="56" hidden="1"/>
    <col min="12292" max="12292" width="33.85546875" style="56" hidden="1"/>
    <col min="12293" max="12293" width="11.7109375" style="56" hidden="1"/>
    <col min="12294" max="12294" width="14.140625" style="56" hidden="1"/>
    <col min="12295" max="12295" width="10.7109375" style="56" hidden="1"/>
    <col min="12296" max="12296" width="2.140625" style="56" hidden="1"/>
    <col min="12297" max="12297" width="9.140625" style="56" hidden="1"/>
    <col min="12298" max="12298" width="15.28515625" style="56" hidden="1"/>
    <col min="12299" max="12538" width="9.140625" style="56" hidden="1"/>
    <col min="12539" max="12539" width="12" style="56" hidden="1"/>
    <col min="12540" max="12540" width="11.140625" style="56" hidden="1"/>
    <col min="12541" max="12541" width="12.42578125" style="56" hidden="1"/>
    <col min="12542" max="12542" width="13.7109375" style="56" hidden="1"/>
    <col min="12543" max="12543" width="13.28515625" style="56" hidden="1"/>
    <col min="12544" max="12544" width="13.7109375" style="56" hidden="1"/>
    <col min="12545" max="12545" width="13.140625" style="56" hidden="1"/>
    <col min="12546" max="12546" width="12.85546875" style="56" hidden="1"/>
    <col min="12547" max="12547" width="17.140625" style="56" hidden="1"/>
    <col min="12548" max="12548" width="33.85546875" style="56" hidden="1"/>
    <col min="12549" max="12549" width="11.7109375" style="56" hidden="1"/>
    <col min="12550" max="12550" width="14.140625" style="56" hidden="1"/>
    <col min="12551" max="12551" width="10.7109375" style="56" hidden="1"/>
    <col min="12552" max="12552" width="2.140625" style="56" hidden="1"/>
    <col min="12553" max="12553" width="9.140625" style="56" hidden="1"/>
    <col min="12554" max="12554" width="15.28515625" style="56" hidden="1"/>
    <col min="12555" max="12794" width="9.140625" style="56" hidden="1"/>
    <col min="12795" max="12795" width="12" style="56" hidden="1"/>
    <col min="12796" max="12796" width="11.140625" style="56" hidden="1"/>
    <col min="12797" max="12797" width="12.42578125" style="56" hidden="1"/>
    <col min="12798" max="12798" width="13.7109375" style="56" hidden="1"/>
    <col min="12799" max="12799" width="13.28515625" style="56" hidden="1"/>
    <col min="12800" max="12800" width="13.7109375" style="56" hidden="1"/>
    <col min="12801" max="12801" width="13.140625" style="56" hidden="1"/>
    <col min="12802" max="12802" width="12.85546875" style="56" hidden="1"/>
    <col min="12803" max="12803" width="17.140625" style="56" hidden="1"/>
    <col min="12804" max="12804" width="33.85546875" style="56" hidden="1"/>
    <col min="12805" max="12805" width="11.7109375" style="56" hidden="1"/>
    <col min="12806" max="12806" width="14.140625" style="56" hidden="1"/>
    <col min="12807" max="12807" width="10.7109375" style="56" hidden="1"/>
    <col min="12808" max="12808" width="2.140625" style="56" hidden="1"/>
    <col min="12809" max="12809" width="9.140625" style="56" hidden="1"/>
    <col min="12810" max="12810" width="15.28515625" style="56" hidden="1"/>
    <col min="12811" max="13050" width="9.140625" style="56" hidden="1"/>
    <col min="13051" max="13051" width="12" style="56" hidden="1"/>
    <col min="13052" max="13052" width="11.140625" style="56" hidden="1"/>
    <col min="13053" max="13053" width="12.42578125" style="56" hidden="1"/>
    <col min="13054" max="13054" width="13.7109375" style="56" hidden="1"/>
    <col min="13055" max="13055" width="13.28515625" style="56" hidden="1"/>
    <col min="13056" max="13056" width="13.7109375" style="56" hidden="1"/>
    <col min="13057" max="13057" width="13.140625" style="56" hidden="1"/>
    <col min="13058" max="13058" width="12.85546875" style="56" hidden="1"/>
    <col min="13059" max="13059" width="17.140625" style="56" hidden="1"/>
    <col min="13060" max="13060" width="33.85546875" style="56" hidden="1"/>
    <col min="13061" max="13061" width="11.7109375" style="56" hidden="1"/>
    <col min="13062" max="13062" width="14.140625" style="56" hidden="1"/>
    <col min="13063" max="13063" width="10.7109375" style="56" hidden="1"/>
    <col min="13064" max="13064" width="2.140625" style="56" hidden="1"/>
    <col min="13065" max="13065" width="9.140625" style="56" hidden="1"/>
    <col min="13066" max="13066" width="15.28515625" style="56" hidden="1"/>
    <col min="13067" max="13306" width="9.140625" style="56" hidden="1"/>
    <col min="13307" max="13307" width="12" style="56" hidden="1"/>
    <col min="13308" max="13308" width="11.140625" style="56" hidden="1"/>
    <col min="13309" max="13309" width="12.42578125" style="56" hidden="1"/>
    <col min="13310" max="13310" width="13.7109375" style="56" hidden="1"/>
    <col min="13311" max="13311" width="13.28515625" style="56" hidden="1"/>
    <col min="13312" max="13312" width="13.7109375" style="56" hidden="1"/>
    <col min="13313" max="13313" width="13.140625" style="56" hidden="1"/>
    <col min="13314" max="13314" width="12.85546875" style="56" hidden="1"/>
    <col min="13315" max="13315" width="17.140625" style="56" hidden="1"/>
    <col min="13316" max="13316" width="33.85546875" style="56" hidden="1"/>
    <col min="13317" max="13317" width="11.7109375" style="56" hidden="1"/>
    <col min="13318" max="13318" width="14.140625" style="56" hidden="1"/>
    <col min="13319" max="13319" width="10.7109375" style="56" hidden="1"/>
    <col min="13320" max="13320" width="2.140625" style="56" hidden="1"/>
    <col min="13321" max="13321" width="9.140625" style="56" hidden="1"/>
    <col min="13322" max="13322" width="15.28515625" style="56" hidden="1"/>
    <col min="13323" max="13562" width="9.140625" style="56" hidden="1"/>
    <col min="13563" max="13563" width="12" style="56" hidden="1"/>
    <col min="13564" max="13564" width="11.140625" style="56" hidden="1"/>
    <col min="13565" max="13565" width="12.42578125" style="56" hidden="1"/>
    <col min="13566" max="13566" width="13.7109375" style="56" hidden="1"/>
    <col min="13567" max="13567" width="13.28515625" style="56" hidden="1"/>
    <col min="13568" max="13568" width="13.7109375" style="56" hidden="1"/>
    <col min="13569" max="13569" width="13.140625" style="56" hidden="1"/>
    <col min="13570" max="13570" width="12.85546875" style="56" hidden="1"/>
    <col min="13571" max="13571" width="17.140625" style="56" hidden="1"/>
    <col min="13572" max="13572" width="33.85546875" style="56" hidden="1"/>
    <col min="13573" max="13573" width="11.7109375" style="56" hidden="1"/>
    <col min="13574" max="13574" width="14.140625" style="56" hidden="1"/>
    <col min="13575" max="13575" width="10.7109375" style="56" hidden="1"/>
    <col min="13576" max="13576" width="2.140625" style="56" hidden="1"/>
    <col min="13577" max="13577" width="9.140625" style="56" hidden="1"/>
    <col min="13578" max="13578" width="15.28515625" style="56" hidden="1"/>
    <col min="13579" max="13818" width="9.140625" style="56" hidden="1"/>
    <col min="13819" max="13819" width="12" style="56" hidden="1"/>
    <col min="13820" max="13820" width="11.140625" style="56" hidden="1"/>
    <col min="13821" max="13821" width="12.42578125" style="56" hidden="1"/>
    <col min="13822" max="13822" width="13.7109375" style="56" hidden="1"/>
    <col min="13823" max="13823" width="13.28515625" style="56" hidden="1"/>
    <col min="13824" max="13824" width="13.7109375" style="56" hidden="1"/>
    <col min="13825" max="13825" width="13.140625" style="56" hidden="1"/>
    <col min="13826" max="13826" width="12.85546875" style="56" hidden="1"/>
    <col min="13827" max="13827" width="17.140625" style="56" hidden="1"/>
    <col min="13828" max="13828" width="33.85546875" style="56" hidden="1"/>
    <col min="13829" max="13829" width="11.7109375" style="56" hidden="1"/>
    <col min="13830" max="13830" width="14.140625" style="56" hidden="1"/>
    <col min="13831" max="13831" width="10.7109375" style="56" hidden="1"/>
    <col min="13832" max="13832" width="2.140625" style="56" hidden="1"/>
    <col min="13833" max="13833" width="9.140625" style="56" hidden="1"/>
    <col min="13834" max="13834" width="15.28515625" style="56" hidden="1"/>
    <col min="13835" max="14074" width="9.140625" style="56" hidden="1"/>
    <col min="14075" max="14075" width="12" style="56" hidden="1"/>
    <col min="14076" max="14076" width="11.140625" style="56" hidden="1"/>
    <col min="14077" max="14077" width="12.42578125" style="56" hidden="1"/>
    <col min="14078" max="14078" width="13.7109375" style="56" hidden="1"/>
    <col min="14079" max="14079" width="13.28515625" style="56" hidden="1"/>
    <col min="14080" max="14080" width="13.7109375" style="56" hidden="1"/>
    <col min="14081" max="14081" width="13.140625" style="56" hidden="1"/>
    <col min="14082" max="14082" width="12.85546875" style="56" hidden="1"/>
    <col min="14083" max="14083" width="17.140625" style="56" hidden="1"/>
    <col min="14084" max="14084" width="33.85546875" style="56" hidden="1"/>
    <col min="14085" max="14085" width="11.7109375" style="56" hidden="1"/>
    <col min="14086" max="14086" width="14.140625" style="56" hidden="1"/>
    <col min="14087" max="14087" width="10.7109375" style="56" hidden="1"/>
    <col min="14088" max="14088" width="2.140625" style="56" hidden="1"/>
    <col min="14089" max="14089" width="9.140625" style="56" hidden="1"/>
    <col min="14090" max="14090" width="15.28515625" style="56" hidden="1"/>
    <col min="14091" max="14330" width="9.140625" style="56" hidden="1"/>
    <col min="14331" max="14331" width="12" style="56" hidden="1"/>
    <col min="14332" max="14332" width="11.140625" style="56" hidden="1"/>
    <col min="14333" max="14333" width="12.42578125" style="56" hidden="1"/>
    <col min="14334" max="14334" width="13.7109375" style="56" hidden="1"/>
    <col min="14335" max="14335" width="13.28515625" style="56" hidden="1"/>
    <col min="14336" max="14336" width="13.7109375" style="56" hidden="1"/>
    <col min="14337" max="14337" width="13.140625" style="56" hidden="1"/>
    <col min="14338" max="14338" width="12.85546875" style="56" hidden="1"/>
    <col min="14339" max="14339" width="17.140625" style="56" hidden="1"/>
    <col min="14340" max="14340" width="33.85546875" style="56" hidden="1"/>
    <col min="14341" max="14341" width="11.7109375" style="56" hidden="1"/>
    <col min="14342" max="14342" width="14.140625" style="56" hidden="1"/>
    <col min="14343" max="14343" width="10.7109375" style="56" hidden="1"/>
    <col min="14344" max="14344" width="2.140625" style="56" hidden="1"/>
    <col min="14345" max="14345" width="9.140625" style="56" hidden="1"/>
    <col min="14346" max="14346" width="15.28515625" style="56" hidden="1"/>
    <col min="14347" max="14586" width="9.140625" style="56" hidden="1"/>
    <col min="14587" max="14587" width="12" style="56" hidden="1"/>
    <col min="14588" max="14588" width="11.140625" style="56" hidden="1"/>
    <col min="14589" max="14589" width="12.42578125" style="56" hidden="1"/>
    <col min="14590" max="14590" width="13.7109375" style="56" hidden="1"/>
    <col min="14591" max="14591" width="13.28515625" style="56" hidden="1"/>
    <col min="14592" max="14592" width="13.7109375" style="56" hidden="1"/>
    <col min="14593" max="14593" width="13.140625" style="56" hidden="1"/>
    <col min="14594" max="14594" width="12.85546875" style="56" hidden="1"/>
    <col min="14595" max="14595" width="17.140625" style="56" hidden="1"/>
    <col min="14596" max="14596" width="33.85546875" style="56" hidden="1"/>
    <col min="14597" max="14597" width="11.7109375" style="56" hidden="1"/>
    <col min="14598" max="14598" width="14.140625" style="56" hidden="1"/>
    <col min="14599" max="14599" width="10.7109375" style="56" hidden="1"/>
    <col min="14600" max="14600" width="2.140625" style="56" hidden="1"/>
    <col min="14601" max="14601" width="9.140625" style="56" hidden="1"/>
    <col min="14602" max="14602" width="15.28515625" style="56" hidden="1"/>
    <col min="14603" max="14842" width="9.140625" style="56" hidden="1"/>
    <col min="14843" max="14843" width="12" style="56" hidden="1"/>
    <col min="14844" max="14844" width="11.140625" style="56" hidden="1"/>
    <col min="14845" max="14845" width="12.42578125" style="56" hidden="1"/>
    <col min="14846" max="14846" width="13.7109375" style="56" hidden="1"/>
    <col min="14847" max="14847" width="13.28515625" style="56" hidden="1"/>
    <col min="14848" max="14848" width="13.7109375" style="56" hidden="1"/>
    <col min="14849" max="14849" width="13.140625" style="56" hidden="1"/>
    <col min="14850" max="14850" width="12.85546875" style="56" hidden="1"/>
    <col min="14851" max="14851" width="17.140625" style="56" hidden="1"/>
    <col min="14852" max="14852" width="33.85546875" style="56" hidden="1"/>
    <col min="14853" max="14853" width="11.7109375" style="56" hidden="1"/>
    <col min="14854" max="14854" width="14.140625" style="56" hidden="1"/>
    <col min="14855" max="14855" width="10.7109375" style="56" hidden="1"/>
    <col min="14856" max="14856" width="2.140625" style="56" hidden="1"/>
    <col min="14857" max="14857" width="9.140625" style="56" hidden="1"/>
    <col min="14858" max="14858" width="15.28515625" style="56" hidden="1"/>
    <col min="14859" max="15098" width="9.140625" style="56" hidden="1"/>
    <col min="15099" max="15099" width="12" style="56" hidden="1"/>
    <col min="15100" max="15100" width="11.140625" style="56" hidden="1"/>
    <col min="15101" max="15101" width="12.42578125" style="56" hidden="1"/>
    <col min="15102" max="15102" width="13.7109375" style="56" hidden="1"/>
    <col min="15103" max="15103" width="13.28515625" style="56" hidden="1"/>
    <col min="15104" max="15104" width="13.7109375" style="56" hidden="1"/>
    <col min="15105" max="15105" width="13.140625" style="56" hidden="1"/>
    <col min="15106" max="15106" width="12.85546875" style="56" hidden="1"/>
    <col min="15107" max="15107" width="17.140625" style="56" hidden="1"/>
    <col min="15108" max="15108" width="33.85546875" style="56" hidden="1"/>
    <col min="15109" max="15109" width="11.7109375" style="56" hidden="1"/>
    <col min="15110" max="15110" width="14.140625" style="56" hidden="1"/>
    <col min="15111" max="15111" width="10.7109375" style="56" hidden="1"/>
    <col min="15112" max="15112" width="2.140625" style="56" hidden="1"/>
    <col min="15113" max="15113" width="9.140625" style="56" hidden="1"/>
    <col min="15114" max="15114" width="15.28515625" style="56" hidden="1"/>
    <col min="15115" max="15354" width="9.140625" style="56" hidden="1"/>
    <col min="15355" max="15355" width="12" style="56" hidden="1"/>
    <col min="15356" max="15356" width="11.140625" style="56" hidden="1"/>
    <col min="15357" max="15357" width="12.42578125" style="56" hidden="1"/>
    <col min="15358" max="15358" width="13.7109375" style="56" hidden="1"/>
    <col min="15359" max="15359" width="13.28515625" style="56" hidden="1"/>
    <col min="15360" max="15360" width="13.7109375" style="56" hidden="1"/>
    <col min="15361" max="15361" width="13.140625" style="56" hidden="1"/>
    <col min="15362" max="15362" width="12.85546875" style="56" hidden="1"/>
    <col min="15363" max="15363" width="17.140625" style="56" hidden="1"/>
    <col min="15364" max="15364" width="33.85546875" style="56" hidden="1"/>
    <col min="15365" max="15365" width="11.7109375" style="56" hidden="1"/>
    <col min="15366" max="15366" width="14.140625" style="56" hidden="1"/>
    <col min="15367" max="15367" width="10.7109375" style="56" hidden="1"/>
    <col min="15368" max="15368" width="2.140625" style="56" hidden="1"/>
    <col min="15369" max="15369" width="9.140625" style="56" hidden="1"/>
    <col min="15370" max="15370" width="15.28515625" style="56" hidden="1"/>
    <col min="15371" max="15610" width="9.140625" style="56" hidden="1"/>
    <col min="15611" max="15611" width="12" style="56" hidden="1"/>
    <col min="15612" max="15612" width="11.140625" style="56" hidden="1"/>
    <col min="15613" max="15613" width="12.42578125" style="56" hidden="1"/>
    <col min="15614" max="15614" width="13.7109375" style="56" hidden="1"/>
    <col min="15615" max="15615" width="13.28515625" style="56" hidden="1"/>
    <col min="15616" max="15616" width="13.7109375" style="56" hidden="1"/>
    <col min="15617" max="15617" width="13.140625" style="56" hidden="1"/>
    <col min="15618" max="15618" width="12.85546875" style="56" hidden="1"/>
    <col min="15619" max="15619" width="17.140625" style="56" hidden="1"/>
    <col min="15620" max="15620" width="33.85546875" style="56" hidden="1"/>
    <col min="15621" max="15621" width="11.7109375" style="56" hidden="1"/>
    <col min="15622" max="15622" width="14.140625" style="56" hidden="1"/>
    <col min="15623" max="15623" width="10.7109375" style="56" hidden="1"/>
    <col min="15624" max="15624" width="2.140625" style="56" hidden="1"/>
    <col min="15625" max="15625" width="9.140625" style="56" hidden="1"/>
    <col min="15626" max="15626" width="15.28515625" style="56" hidden="1"/>
    <col min="15627" max="15866" width="9.140625" style="56" hidden="1"/>
    <col min="15867" max="15867" width="12" style="56" hidden="1"/>
    <col min="15868" max="15868" width="11.140625" style="56" hidden="1"/>
    <col min="15869" max="15869" width="12.42578125" style="56" hidden="1"/>
    <col min="15870" max="15870" width="13.7109375" style="56" hidden="1"/>
    <col min="15871" max="15871" width="13.28515625" style="56" hidden="1"/>
    <col min="15872" max="15872" width="13.7109375" style="56" hidden="1"/>
    <col min="15873" max="15873" width="13.140625" style="56" hidden="1"/>
    <col min="15874" max="15874" width="12.85546875" style="56" hidden="1"/>
    <col min="15875" max="15875" width="17.140625" style="56" hidden="1"/>
    <col min="15876" max="15876" width="33.85546875" style="56" hidden="1"/>
    <col min="15877" max="15877" width="11.7109375" style="56" hidden="1"/>
    <col min="15878" max="15878" width="14.140625" style="56" hidden="1"/>
    <col min="15879" max="15879" width="10.7109375" style="56" hidden="1"/>
    <col min="15880" max="15880" width="2.140625" style="56" hidden="1"/>
    <col min="15881" max="15881" width="9.140625" style="56" hidden="1"/>
    <col min="15882" max="15882" width="15.28515625" style="56" hidden="1"/>
    <col min="15883" max="16122" width="9.140625" style="56" hidden="1"/>
    <col min="16123" max="16123" width="12" style="56" hidden="1"/>
    <col min="16124" max="16124" width="11.140625" style="56" hidden="1"/>
    <col min="16125" max="16125" width="12.42578125" style="56" hidden="1"/>
    <col min="16126" max="16126" width="13.7109375" style="56" hidden="1"/>
    <col min="16127" max="16127" width="13.28515625" style="56" hidden="1"/>
    <col min="16128" max="16128" width="13.7109375" style="56" hidden="1"/>
    <col min="16129" max="16129" width="13.140625" style="56" hidden="1"/>
    <col min="16130" max="16130" width="12.85546875" style="56" hidden="1"/>
    <col min="16131" max="16131" width="17.140625" style="56" hidden="1"/>
    <col min="16132" max="16132" width="33.85546875" style="56" hidden="1"/>
    <col min="16133" max="16133" width="11.7109375" style="56" hidden="1"/>
    <col min="16134" max="16134" width="14.140625" style="56" hidden="1"/>
    <col min="16135" max="16135" width="10.7109375" style="56" hidden="1"/>
    <col min="16136" max="16136" width="2.140625" style="56" hidden="1"/>
    <col min="16137" max="16137" width="9.140625" style="56" hidden="1"/>
    <col min="16138" max="16138" width="15.28515625" style="56" hidden="1"/>
    <col min="16139" max="16384" width="9.140625" style="56" hidden="1"/>
  </cols>
  <sheetData>
    <row r="1" spans="1:10" ht="15" customHeight="1">
      <c r="C1" s="57"/>
      <c r="D1" s="57"/>
      <c r="E1" s="58"/>
      <c r="F1" s="59"/>
      <c r="G1" s="60"/>
    </row>
    <row r="2" spans="1:10" ht="15" customHeight="1">
      <c r="A2" s="61"/>
      <c r="B2" s="61"/>
      <c r="C2" s="57"/>
      <c r="D2" s="57"/>
      <c r="E2" s="58"/>
      <c r="F2" s="59"/>
      <c r="G2" s="60"/>
    </row>
    <row r="3" spans="1:10" ht="15" customHeight="1">
      <c r="A3" s="61"/>
      <c r="B3" s="61"/>
      <c r="C3" s="57"/>
      <c r="D3" s="57"/>
      <c r="E3" s="58"/>
      <c r="F3" s="59"/>
      <c r="G3" s="60"/>
    </row>
    <row r="4" spans="1:10" ht="15" customHeight="1">
      <c r="B4" s="6" t="s">
        <v>27</v>
      </c>
      <c r="D4" s="57"/>
      <c r="E4" s="58"/>
      <c r="F4" s="59"/>
      <c r="G4" s="60"/>
    </row>
    <row r="5" spans="1:10" ht="15" customHeight="1">
      <c r="B5" s="6" t="s">
        <v>21</v>
      </c>
      <c r="D5" s="57"/>
      <c r="E5" s="58"/>
      <c r="F5" s="59"/>
      <c r="G5" s="60"/>
    </row>
    <row r="6" spans="1:10" ht="15" customHeight="1">
      <c r="B6" s="6"/>
      <c r="C6" s="57"/>
      <c r="D6" s="57"/>
      <c r="E6" s="58"/>
      <c r="F6" s="59"/>
      <c r="G6" s="60"/>
    </row>
    <row r="7" spans="1:10" ht="15.75">
      <c r="B7" s="83" t="s">
        <v>26</v>
      </c>
      <c r="C7" s="83"/>
      <c r="D7" s="83"/>
      <c r="E7" s="83"/>
      <c r="F7" s="83"/>
      <c r="G7" s="62"/>
    </row>
    <row r="8" spans="1:10" ht="8.1" customHeight="1">
      <c r="C8" s="63"/>
      <c r="D8" s="63"/>
      <c r="E8" s="63"/>
      <c r="F8" s="63"/>
      <c r="G8" s="62"/>
    </row>
    <row r="9" spans="1:10" ht="15" customHeight="1">
      <c r="C9" s="84" t="s">
        <v>32</v>
      </c>
      <c r="D9" s="84"/>
      <c r="E9" s="64">
        <v>300000</v>
      </c>
      <c r="F9" s="65" t="s">
        <v>28</v>
      </c>
    </row>
    <row r="10" spans="1:10" ht="15" customHeight="1">
      <c r="C10" s="85" t="s">
        <v>25</v>
      </c>
      <c r="D10" s="85"/>
      <c r="E10" s="77">
        <v>1.00603</v>
      </c>
      <c r="F10" s="66"/>
      <c r="G10" s="62"/>
    </row>
    <row r="11" spans="1:10" s="61" customFormat="1" ht="17.100000000000001" customHeight="1" thickBot="1">
      <c r="C11" s="67"/>
      <c r="D11" s="67"/>
      <c r="E11" s="68"/>
      <c r="F11" s="66"/>
      <c r="G11" s="73"/>
    </row>
    <row r="12" spans="1:10" ht="18.95" customHeight="1" thickBot="1">
      <c r="C12" s="86" t="s">
        <v>29</v>
      </c>
      <c r="D12" s="87"/>
      <c r="E12" s="69">
        <f>+ROUNDDOWN(E9*E10,0)</f>
        <v>301809</v>
      </c>
      <c r="F12" s="65"/>
    </row>
    <row r="13" spans="1:10" ht="15" customHeight="1">
      <c r="E13" s="70"/>
      <c r="F13" s="72"/>
      <c r="J13" s="70"/>
    </row>
    <row r="14" spans="1:10">
      <c r="A14" s="74"/>
      <c r="C14" s="88" t="s">
        <v>30</v>
      </c>
      <c r="D14" s="88"/>
      <c r="E14" s="88"/>
      <c r="F14" s="71"/>
      <c r="J14" s="70"/>
    </row>
    <row r="15" spans="1:10" ht="21" customHeight="1">
      <c r="C15" s="88"/>
      <c r="D15" s="88"/>
      <c r="E15" s="88"/>
      <c r="F15" s="71"/>
      <c r="J15" s="70"/>
    </row>
    <row r="16" spans="1:10">
      <c r="C16" s="88" t="s">
        <v>31</v>
      </c>
      <c r="D16" s="88"/>
      <c r="E16" s="88"/>
      <c r="F16" s="71"/>
      <c r="J16" s="70"/>
    </row>
    <row r="17" spans="2:10" ht="21" customHeight="1">
      <c r="C17" s="88"/>
      <c r="D17" s="88"/>
      <c r="E17" s="88"/>
      <c r="F17" s="75"/>
      <c r="J17" s="70"/>
    </row>
    <row r="18" spans="2:10">
      <c r="C18" s="76"/>
      <c r="E18" s="70"/>
      <c r="F18" s="72"/>
      <c r="J18" s="70"/>
    </row>
    <row r="19" spans="2:10" ht="15.75">
      <c r="B19" s="83" t="s">
        <v>33</v>
      </c>
      <c r="C19" s="83"/>
      <c r="D19" s="83"/>
      <c r="E19" s="83"/>
      <c r="F19" s="83"/>
      <c r="J19" s="70"/>
    </row>
    <row r="20" spans="2:10">
      <c r="C20" s="63"/>
      <c r="D20" s="63"/>
      <c r="E20" s="63"/>
      <c r="F20" s="63"/>
      <c r="J20" s="70"/>
    </row>
    <row r="21" spans="2:10" ht="16.5" customHeight="1">
      <c r="C21" s="84" t="s">
        <v>34</v>
      </c>
      <c r="D21" s="84"/>
      <c r="E21" s="64">
        <v>300000</v>
      </c>
      <c r="F21" s="65" t="s">
        <v>35</v>
      </c>
      <c r="J21" s="70"/>
    </row>
    <row r="22" spans="2:10">
      <c r="C22" s="85" t="s">
        <v>25</v>
      </c>
      <c r="D22" s="85"/>
      <c r="E22" s="77">
        <v>1.006521</v>
      </c>
      <c r="F22" s="66"/>
      <c r="J22" s="70"/>
    </row>
    <row r="23" spans="2:10" ht="15.75" thickBot="1">
      <c r="B23" s="61"/>
      <c r="C23" s="67"/>
      <c r="D23" s="67"/>
      <c r="E23" s="68"/>
      <c r="F23" s="66"/>
      <c r="J23" s="70"/>
    </row>
    <row r="24" spans="2:10" ht="16.5" thickBot="1">
      <c r="C24" s="86" t="s">
        <v>29</v>
      </c>
      <c r="D24" s="87"/>
      <c r="E24" s="69">
        <f>+ROUNDDOWN(E21*E22,0)</f>
        <v>301956</v>
      </c>
      <c r="F24" s="65"/>
      <c r="J24" s="70"/>
    </row>
    <row r="25" spans="2:10">
      <c r="E25" s="70"/>
      <c r="F25" s="72"/>
      <c r="J25" s="70"/>
    </row>
    <row r="26" spans="2:10">
      <c r="C26" s="88" t="s">
        <v>36</v>
      </c>
      <c r="D26" s="88"/>
      <c r="E26" s="88"/>
      <c r="F26" s="71"/>
      <c r="J26" s="70"/>
    </row>
    <row r="27" spans="2:10">
      <c r="C27" s="88"/>
      <c r="D27" s="88"/>
      <c r="E27" s="88"/>
      <c r="F27" s="71"/>
      <c r="J27" s="70"/>
    </row>
    <row r="28" spans="2:10" ht="14.45" customHeight="1">
      <c r="C28" s="88" t="s">
        <v>31</v>
      </c>
      <c r="D28" s="88"/>
      <c r="E28" s="88"/>
      <c r="F28" s="71"/>
      <c r="J28" s="70"/>
    </row>
    <row r="29" spans="2:10">
      <c r="C29" s="88"/>
      <c r="D29" s="88"/>
      <c r="E29" s="88"/>
      <c r="F29" s="75"/>
      <c r="J29" s="70"/>
    </row>
    <row r="30" spans="2:10">
      <c r="E30" s="70"/>
      <c r="F30" s="72"/>
      <c r="J30" s="70"/>
    </row>
    <row r="31" spans="2:10">
      <c r="E31" s="70"/>
      <c r="F31" s="72"/>
      <c r="J31" s="70"/>
    </row>
    <row r="32" spans="2:10" ht="15.75">
      <c r="B32" s="83" t="s">
        <v>37</v>
      </c>
      <c r="C32" s="83"/>
      <c r="D32" s="83"/>
      <c r="E32" s="83"/>
      <c r="F32" s="83"/>
      <c r="J32" s="70"/>
    </row>
    <row r="33" spans="2:10">
      <c r="C33" s="63"/>
      <c r="D33" s="63"/>
      <c r="E33" s="63"/>
      <c r="F33" s="63"/>
      <c r="J33" s="70"/>
    </row>
    <row r="34" spans="2:10" ht="15" customHeight="1">
      <c r="C34" s="84" t="s">
        <v>39</v>
      </c>
      <c r="D34" s="84"/>
      <c r="E34" s="64">
        <v>300000</v>
      </c>
      <c r="F34" s="65" t="s">
        <v>38</v>
      </c>
      <c r="J34" s="70"/>
    </row>
    <row r="35" spans="2:10">
      <c r="C35" s="85" t="s">
        <v>25</v>
      </c>
      <c r="D35" s="85"/>
      <c r="E35" s="77">
        <v>1.00502</v>
      </c>
      <c r="F35" s="66"/>
      <c r="J35" s="70"/>
    </row>
    <row r="36" spans="2:10" ht="15.75" thickBot="1">
      <c r="B36" s="61"/>
      <c r="C36" s="67"/>
      <c r="D36" s="67"/>
      <c r="E36" s="68"/>
      <c r="F36" s="66"/>
      <c r="J36" s="70"/>
    </row>
    <row r="37" spans="2:10" ht="16.5" thickBot="1">
      <c r="C37" s="86" t="s">
        <v>29</v>
      </c>
      <c r="D37" s="87"/>
      <c r="E37" s="69">
        <f>+ROUNDDOWN(E34*E35,0)</f>
        <v>301506</v>
      </c>
      <c r="F37" s="65"/>
      <c r="J37" s="70"/>
    </row>
    <row r="38" spans="2:10">
      <c r="E38" s="70"/>
      <c r="F38" s="72"/>
      <c r="J38" s="70"/>
    </row>
    <row r="39" spans="2:10">
      <c r="C39" s="88" t="s">
        <v>40</v>
      </c>
      <c r="D39" s="88"/>
      <c r="E39" s="88"/>
      <c r="F39" s="71"/>
      <c r="J39" s="70"/>
    </row>
    <row r="40" spans="2:10">
      <c r="C40" s="88"/>
      <c r="D40" s="88"/>
      <c r="E40" s="88"/>
      <c r="F40" s="71"/>
      <c r="J40" s="70"/>
    </row>
    <row r="41" spans="2:10" ht="14.45" customHeight="1">
      <c r="C41" s="88" t="s">
        <v>31</v>
      </c>
      <c r="D41" s="88"/>
      <c r="E41" s="88"/>
      <c r="F41" s="71"/>
      <c r="J41" s="70"/>
    </row>
    <row r="42" spans="2:10">
      <c r="C42" s="88"/>
      <c r="D42" s="88"/>
      <c r="E42" s="88"/>
      <c r="F42" s="75"/>
      <c r="J42" s="70"/>
    </row>
    <row r="43" spans="2:10">
      <c r="E43" s="70"/>
      <c r="F43" s="72"/>
      <c r="J43" s="70"/>
    </row>
    <row r="44" spans="2:10">
      <c r="E44" s="70"/>
      <c r="F44" s="72"/>
      <c r="J44" s="70"/>
    </row>
    <row r="45" spans="2:10">
      <c r="E45" s="70"/>
      <c r="F45" s="72"/>
      <c r="J45" s="70"/>
    </row>
    <row r="46" spans="2:10">
      <c r="E46" s="70"/>
      <c r="F46" s="72"/>
      <c r="J46" s="70"/>
    </row>
    <row r="47" spans="2:10">
      <c r="E47" s="70"/>
      <c r="F47" s="72"/>
      <c r="J47" s="70"/>
    </row>
    <row r="48" spans="2:10">
      <c r="E48" s="70"/>
      <c r="F48" s="72"/>
      <c r="J48" s="70"/>
    </row>
    <row r="49" spans="5:10">
      <c r="E49" s="70"/>
      <c r="F49" s="72"/>
      <c r="J49" s="70"/>
    </row>
    <row r="50" spans="5:10">
      <c r="E50" s="70"/>
      <c r="F50" s="72"/>
      <c r="J50" s="70"/>
    </row>
    <row r="51" spans="5:10">
      <c r="E51" s="70"/>
      <c r="F51" s="72"/>
      <c r="J51" s="70"/>
    </row>
    <row r="52" spans="5:10">
      <c r="E52" s="70"/>
      <c r="F52" s="72"/>
      <c r="J52" s="70"/>
    </row>
    <row r="53" spans="5:10">
      <c r="E53" s="70"/>
      <c r="F53" s="72"/>
      <c r="J53" s="70"/>
    </row>
    <row r="54" spans="5:10">
      <c r="E54" s="70"/>
      <c r="F54" s="72"/>
      <c r="J54" s="70"/>
    </row>
    <row r="55" spans="5:10">
      <c r="E55" s="70"/>
      <c r="F55" s="72"/>
      <c r="J55" s="70"/>
    </row>
    <row r="56" spans="5:10">
      <c r="E56" s="70"/>
      <c r="F56" s="72"/>
      <c r="J56" s="70"/>
    </row>
    <row r="57" spans="5:10">
      <c r="E57" s="70"/>
      <c r="F57" s="72"/>
      <c r="J57" s="70"/>
    </row>
    <row r="58" spans="5:10">
      <c r="E58" s="70"/>
      <c r="F58" s="72"/>
      <c r="J58" s="70"/>
    </row>
    <row r="59" spans="5:10">
      <c r="E59" s="70"/>
      <c r="F59" s="72"/>
      <c r="J59" s="70"/>
    </row>
    <row r="60" spans="5:10">
      <c r="E60" s="70"/>
      <c r="F60" s="72"/>
      <c r="J60" s="70"/>
    </row>
    <row r="61" spans="5:10">
      <c r="E61" s="70"/>
      <c r="F61" s="72"/>
      <c r="J61" s="70"/>
    </row>
    <row r="62" spans="5:10">
      <c r="E62" s="70"/>
      <c r="F62" s="72"/>
      <c r="J62" s="70"/>
    </row>
    <row r="63" spans="5:10">
      <c r="E63" s="70"/>
      <c r="F63" s="72"/>
      <c r="J63" s="70"/>
    </row>
    <row r="64" spans="5:10">
      <c r="E64" s="70"/>
      <c r="F64" s="72"/>
      <c r="J64" s="70"/>
    </row>
    <row r="65" spans="5:10">
      <c r="E65" s="70"/>
      <c r="F65" s="72"/>
      <c r="J65" s="70"/>
    </row>
    <row r="66" spans="5:10">
      <c r="E66" s="70"/>
      <c r="F66" s="72"/>
      <c r="J66" s="70"/>
    </row>
    <row r="67" spans="5:10">
      <c r="E67" s="70"/>
      <c r="F67" s="72"/>
      <c r="J67" s="70"/>
    </row>
    <row r="68" spans="5:10">
      <c r="E68" s="70"/>
      <c r="F68" s="72"/>
      <c r="J68" s="70"/>
    </row>
    <row r="69" spans="5:10">
      <c r="E69" s="70"/>
      <c r="F69" s="72"/>
      <c r="J69" s="70"/>
    </row>
    <row r="70" spans="5:10">
      <c r="E70" s="70"/>
      <c r="F70" s="72"/>
    </row>
    <row r="71" spans="5:10">
      <c r="E71" s="70"/>
      <c r="F71" s="72"/>
    </row>
    <row r="72" spans="5:10">
      <c r="E72" s="70"/>
      <c r="F72" s="72"/>
    </row>
    <row r="73" spans="5:10">
      <c r="E73" s="70"/>
      <c r="F73" s="72"/>
    </row>
    <row r="74" spans="5:10">
      <c r="E74" s="70"/>
      <c r="F74" s="72"/>
    </row>
    <row r="75" spans="5:10">
      <c r="E75" s="70"/>
      <c r="F75" s="72"/>
    </row>
    <row r="76" spans="5:10">
      <c r="E76" s="70"/>
      <c r="F76" s="72"/>
    </row>
    <row r="77" spans="5:10">
      <c r="E77" s="70"/>
      <c r="F77" s="72"/>
    </row>
    <row r="78" spans="5:10">
      <c r="E78" s="70"/>
      <c r="F78" s="72"/>
    </row>
    <row r="79" spans="5:10">
      <c r="E79" s="70"/>
      <c r="F79" s="72"/>
    </row>
    <row r="80" spans="5:10">
      <c r="E80" s="70"/>
      <c r="F80" s="72"/>
    </row>
    <row r="81" spans="5:6">
      <c r="E81" s="70"/>
      <c r="F81" s="72"/>
    </row>
    <row r="82" spans="5:6">
      <c r="E82" s="70"/>
      <c r="F82" s="72"/>
    </row>
    <row r="83" spans="5:6">
      <c r="E83" s="70"/>
      <c r="F83" s="72"/>
    </row>
    <row r="84" spans="5:6">
      <c r="E84" s="70"/>
      <c r="F84" s="72"/>
    </row>
    <row r="85" spans="5:6">
      <c r="E85" s="70"/>
      <c r="F85" s="72"/>
    </row>
    <row r="86" spans="5:6">
      <c r="E86" s="70"/>
      <c r="F86" s="72"/>
    </row>
    <row r="87" spans="5:6">
      <c r="E87" s="70"/>
      <c r="F87" s="72"/>
    </row>
    <row r="88" spans="5:6">
      <c r="E88" s="70"/>
      <c r="F88" s="72"/>
    </row>
    <row r="89" spans="5:6">
      <c r="E89" s="70"/>
      <c r="F89" s="72"/>
    </row>
    <row r="90" spans="5:6">
      <c r="E90" s="70"/>
      <c r="F90" s="72"/>
    </row>
    <row r="91" spans="5:6">
      <c r="E91" s="70"/>
      <c r="F91" s="72"/>
    </row>
    <row r="92" spans="5:6">
      <c r="E92" s="70"/>
      <c r="F92" s="72"/>
    </row>
    <row r="93" spans="5:6">
      <c r="E93" s="70"/>
      <c r="F93" s="72"/>
    </row>
    <row r="94" spans="5:6">
      <c r="E94" s="70"/>
      <c r="F94" s="72"/>
    </row>
    <row r="95" spans="5:6">
      <c r="E95" s="70"/>
      <c r="F95" s="72"/>
    </row>
    <row r="96" spans="5:6">
      <c r="E96" s="70"/>
      <c r="F96" s="72"/>
    </row>
    <row r="97" spans="5:6">
      <c r="E97" s="70"/>
      <c r="F97" s="72"/>
    </row>
    <row r="98" spans="5:6">
      <c r="E98" s="70"/>
      <c r="F98" s="72"/>
    </row>
    <row r="99" spans="5:6">
      <c r="E99" s="70"/>
      <c r="F99" s="72"/>
    </row>
    <row r="100" spans="5:6">
      <c r="E100" s="70"/>
      <c r="F100" s="72"/>
    </row>
    <row r="101" spans="5:6">
      <c r="E101" s="70"/>
      <c r="F101" s="72"/>
    </row>
    <row r="102" spans="5:6">
      <c r="E102" s="70"/>
      <c r="F102" s="72"/>
    </row>
    <row r="103" spans="5:6">
      <c r="E103" s="70"/>
      <c r="F103" s="72"/>
    </row>
    <row r="104" spans="5:6">
      <c r="E104" s="70"/>
      <c r="F104" s="72"/>
    </row>
    <row r="105" spans="5:6">
      <c r="E105" s="70"/>
      <c r="F105" s="72"/>
    </row>
    <row r="106" spans="5:6">
      <c r="E106" s="70"/>
      <c r="F106" s="72"/>
    </row>
    <row r="107" spans="5:6">
      <c r="E107" s="70"/>
      <c r="F107" s="72"/>
    </row>
    <row r="108" spans="5:6">
      <c r="E108" s="70"/>
      <c r="F108" s="72"/>
    </row>
    <row r="109" spans="5:6">
      <c r="E109" s="70"/>
      <c r="F109" s="72"/>
    </row>
    <row r="110" spans="5:6">
      <c r="E110" s="70"/>
      <c r="F110" s="72"/>
    </row>
    <row r="111" spans="5:6">
      <c r="E111" s="70"/>
      <c r="F111" s="72"/>
    </row>
    <row r="112" spans="5:6">
      <c r="E112" s="70"/>
      <c r="F112" s="72"/>
    </row>
    <row r="113" spans="5:6">
      <c r="E113" s="70"/>
      <c r="F113" s="72"/>
    </row>
    <row r="114" spans="5:6">
      <c r="E114" s="70"/>
      <c r="F114" s="72"/>
    </row>
    <row r="115" spans="5:6">
      <c r="E115" s="70"/>
      <c r="F115" s="72"/>
    </row>
    <row r="116" spans="5:6">
      <c r="E116" s="70"/>
      <c r="F116" s="72"/>
    </row>
    <row r="117" spans="5:6">
      <c r="E117" s="70"/>
      <c r="F117" s="72"/>
    </row>
    <row r="118" spans="5:6">
      <c r="E118" s="70"/>
      <c r="F118" s="72"/>
    </row>
    <row r="119" spans="5:6">
      <c r="E119" s="70"/>
      <c r="F119" s="72"/>
    </row>
    <row r="120" spans="5:6">
      <c r="E120" s="70"/>
      <c r="F120" s="72"/>
    </row>
    <row r="121" spans="5:6">
      <c r="E121" s="70"/>
      <c r="F121" s="72"/>
    </row>
    <row r="122" spans="5:6">
      <c r="E122" s="70"/>
      <c r="F122" s="72"/>
    </row>
    <row r="123" spans="5:6">
      <c r="E123" s="70"/>
      <c r="F123" s="72"/>
    </row>
    <row r="124" spans="5:6">
      <c r="E124" s="70"/>
      <c r="F124" s="72"/>
    </row>
    <row r="125" spans="5:6">
      <c r="E125" s="70"/>
      <c r="F125" s="72"/>
    </row>
    <row r="126" spans="5:6">
      <c r="E126" s="70"/>
      <c r="F126" s="72"/>
    </row>
    <row r="127" spans="5:6">
      <c r="E127" s="70"/>
      <c r="F127" s="72"/>
    </row>
    <row r="128" spans="5:6">
      <c r="E128" s="70"/>
      <c r="F128" s="72"/>
    </row>
    <row r="129" spans="5:6">
      <c r="E129" s="70"/>
      <c r="F129" s="72"/>
    </row>
    <row r="130" spans="5:6">
      <c r="E130" s="70"/>
      <c r="F130" s="72"/>
    </row>
    <row r="131" spans="5:6">
      <c r="E131" s="70"/>
      <c r="F131" s="72"/>
    </row>
    <row r="132" spans="5:6">
      <c r="E132" s="70"/>
      <c r="F132" s="72"/>
    </row>
    <row r="133" spans="5:6">
      <c r="E133" s="70"/>
      <c r="F133" s="72"/>
    </row>
    <row r="134" spans="5:6">
      <c r="E134" s="70"/>
      <c r="F134" s="72"/>
    </row>
    <row r="135" spans="5:6">
      <c r="E135" s="70"/>
      <c r="F135" s="72"/>
    </row>
    <row r="136" spans="5:6">
      <c r="E136" s="70"/>
      <c r="F136" s="72"/>
    </row>
    <row r="137" spans="5:6">
      <c r="E137" s="70"/>
      <c r="F137" s="72"/>
    </row>
    <row r="138" spans="5:6">
      <c r="E138" s="70"/>
      <c r="F138" s="72"/>
    </row>
    <row r="139" spans="5:6">
      <c r="E139" s="70"/>
      <c r="F139" s="72"/>
    </row>
    <row r="140" spans="5:6">
      <c r="E140" s="70"/>
      <c r="F140" s="72"/>
    </row>
    <row r="141" spans="5:6">
      <c r="E141" s="70"/>
      <c r="F141" s="72"/>
    </row>
    <row r="142" spans="5:6">
      <c r="E142" s="70"/>
      <c r="F142" s="72"/>
    </row>
    <row r="143" spans="5:6">
      <c r="E143" s="70"/>
      <c r="F143" s="72"/>
    </row>
    <row r="144" spans="5:6">
      <c r="E144" s="70"/>
      <c r="F144" s="72"/>
    </row>
    <row r="145" spans="5:6">
      <c r="E145" s="70"/>
      <c r="F145" s="72"/>
    </row>
    <row r="146" spans="5:6">
      <c r="E146" s="70"/>
      <c r="F146" s="72"/>
    </row>
    <row r="147" spans="5:6">
      <c r="E147" s="70"/>
      <c r="F147" s="72"/>
    </row>
    <row r="148" spans="5:6">
      <c r="E148" s="70"/>
      <c r="F148" s="72"/>
    </row>
    <row r="149" spans="5:6">
      <c r="E149" s="70"/>
      <c r="F149" s="72"/>
    </row>
    <row r="150" spans="5:6">
      <c r="E150" s="70"/>
      <c r="F150" s="72"/>
    </row>
    <row r="151" spans="5:6">
      <c r="E151" s="70"/>
      <c r="F151" s="72"/>
    </row>
    <row r="152" spans="5:6">
      <c r="E152" s="70"/>
      <c r="F152" s="72"/>
    </row>
    <row r="153" spans="5:6">
      <c r="E153" s="70"/>
      <c r="F153" s="72"/>
    </row>
    <row r="154" spans="5:6">
      <c r="E154" s="70"/>
      <c r="F154" s="72"/>
    </row>
    <row r="155" spans="5:6">
      <c r="E155" s="70"/>
      <c r="F155" s="72"/>
    </row>
    <row r="156" spans="5:6">
      <c r="E156" s="70"/>
      <c r="F156" s="72"/>
    </row>
    <row r="157" spans="5:6">
      <c r="E157" s="70"/>
      <c r="F157" s="72"/>
    </row>
    <row r="158" spans="5:6">
      <c r="E158" s="70"/>
      <c r="F158" s="72"/>
    </row>
    <row r="159" spans="5:6">
      <c r="E159" s="70"/>
      <c r="F159" s="72"/>
    </row>
    <row r="160" spans="5:6">
      <c r="E160" s="70"/>
      <c r="F160" s="72"/>
    </row>
    <row r="161" spans="5:6">
      <c r="E161" s="70"/>
      <c r="F161" s="72"/>
    </row>
    <row r="162" spans="5:6">
      <c r="E162" s="70"/>
      <c r="F162" s="72"/>
    </row>
    <row r="163" spans="5:6">
      <c r="E163" s="70"/>
      <c r="F163" s="72"/>
    </row>
    <row r="164" spans="5:6">
      <c r="E164" s="70"/>
      <c r="F164" s="72"/>
    </row>
    <row r="165" spans="5:6">
      <c r="E165" s="70"/>
      <c r="F165" s="72"/>
    </row>
    <row r="166" spans="5:6">
      <c r="E166" s="70"/>
      <c r="F166" s="72"/>
    </row>
    <row r="167" spans="5:6">
      <c r="E167" s="70"/>
      <c r="F167" s="72"/>
    </row>
    <row r="168" spans="5:6">
      <c r="E168" s="70"/>
      <c r="F168" s="72"/>
    </row>
    <row r="169" spans="5:6">
      <c r="E169" s="70"/>
      <c r="F169" s="72"/>
    </row>
    <row r="170" spans="5:6">
      <c r="E170" s="70"/>
      <c r="F170" s="72"/>
    </row>
    <row r="171" spans="5:6">
      <c r="E171" s="70"/>
      <c r="F171" s="72"/>
    </row>
    <row r="172" spans="5:6">
      <c r="E172" s="70"/>
      <c r="F172" s="72"/>
    </row>
    <row r="173" spans="5:6">
      <c r="E173" s="70"/>
      <c r="F173" s="72"/>
    </row>
    <row r="174" spans="5:6">
      <c r="E174" s="70"/>
      <c r="F174" s="72"/>
    </row>
    <row r="175" spans="5:6">
      <c r="E175" s="70"/>
      <c r="F175" s="72"/>
    </row>
    <row r="176" spans="5:6">
      <c r="E176" s="70"/>
      <c r="F176" s="72"/>
    </row>
    <row r="177" spans="5:6">
      <c r="E177" s="70"/>
      <c r="F177" s="72"/>
    </row>
    <row r="178" spans="5:6">
      <c r="E178" s="70"/>
      <c r="F178" s="72"/>
    </row>
    <row r="179" spans="5:6">
      <c r="E179" s="70"/>
      <c r="F179" s="72"/>
    </row>
    <row r="180" spans="5:6">
      <c r="E180" s="70"/>
      <c r="F180" s="72"/>
    </row>
    <row r="181" spans="5:6">
      <c r="E181" s="70"/>
      <c r="F181" s="72"/>
    </row>
    <row r="182" spans="5:6">
      <c r="E182" s="70"/>
      <c r="F182" s="72"/>
    </row>
    <row r="183" spans="5:6">
      <c r="E183" s="70"/>
      <c r="F183" s="72"/>
    </row>
    <row r="184" spans="5:6">
      <c r="E184" s="70"/>
      <c r="F184" s="72"/>
    </row>
    <row r="185" spans="5:6">
      <c r="E185" s="70"/>
      <c r="F185" s="72"/>
    </row>
    <row r="186" spans="5:6">
      <c r="E186" s="70"/>
      <c r="F186" s="72"/>
    </row>
    <row r="187" spans="5:6">
      <c r="E187" s="70"/>
      <c r="F187" s="72"/>
    </row>
    <row r="188" spans="5:6">
      <c r="E188" s="70"/>
      <c r="F188" s="72"/>
    </row>
    <row r="189" spans="5:6">
      <c r="E189" s="70"/>
      <c r="F189" s="72"/>
    </row>
    <row r="190" spans="5:6">
      <c r="E190" s="70"/>
      <c r="F190" s="72"/>
    </row>
    <row r="191" spans="5:6">
      <c r="E191" s="70"/>
      <c r="F191" s="72"/>
    </row>
    <row r="192" spans="5:6">
      <c r="E192" s="70"/>
      <c r="F192" s="72"/>
    </row>
    <row r="193" spans="5:6">
      <c r="E193" s="70"/>
      <c r="F193" s="72"/>
    </row>
    <row r="194" spans="5:6">
      <c r="E194" s="70"/>
      <c r="F194" s="72"/>
    </row>
    <row r="195" spans="5:6">
      <c r="E195" s="70"/>
      <c r="F195" s="72"/>
    </row>
    <row r="196" spans="5:6">
      <c r="E196" s="70"/>
      <c r="F196" s="72"/>
    </row>
    <row r="197" spans="5:6">
      <c r="E197" s="70"/>
      <c r="F197" s="72"/>
    </row>
    <row r="198" spans="5:6">
      <c r="E198" s="70"/>
      <c r="F198" s="72"/>
    </row>
    <row r="199" spans="5:6">
      <c r="E199" s="70"/>
      <c r="F199" s="72"/>
    </row>
    <row r="200" spans="5:6">
      <c r="E200" s="70"/>
      <c r="F200" s="72"/>
    </row>
    <row r="201" spans="5:6">
      <c r="E201" s="70"/>
      <c r="F201" s="72"/>
    </row>
    <row r="202" spans="5:6">
      <c r="E202" s="70"/>
      <c r="F202" s="72"/>
    </row>
    <row r="203" spans="5:6">
      <c r="E203" s="70"/>
      <c r="F203" s="72"/>
    </row>
    <row r="204" spans="5:6">
      <c r="E204" s="70"/>
      <c r="F204" s="72"/>
    </row>
    <row r="205" spans="5:6">
      <c r="E205" s="70"/>
      <c r="F205" s="72"/>
    </row>
    <row r="206" spans="5:6">
      <c r="E206" s="70"/>
      <c r="F206" s="72"/>
    </row>
    <row r="207" spans="5:6">
      <c r="E207" s="70"/>
      <c r="F207" s="72"/>
    </row>
    <row r="208" spans="5:6">
      <c r="E208" s="70"/>
      <c r="F208" s="72"/>
    </row>
    <row r="209" spans="5:6">
      <c r="E209" s="70"/>
      <c r="F209" s="72"/>
    </row>
    <row r="210" spans="5:6">
      <c r="E210" s="70"/>
      <c r="F210" s="72"/>
    </row>
    <row r="211" spans="5:6">
      <c r="E211" s="70"/>
      <c r="F211" s="72"/>
    </row>
    <row r="212" spans="5:6">
      <c r="E212" s="70"/>
      <c r="F212" s="72"/>
    </row>
    <row r="213" spans="5:6">
      <c r="E213" s="70"/>
      <c r="F213" s="72"/>
    </row>
    <row r="214" spans="5:6">
      <c r="E214" s="70"/>
      <c r="F214" s="72"/>
    </row>
    <row r="215" spans="5:6">
      <c r="E215" s="70"/>
      <c r="F215" s="72"/>
    </row>
    <row r="216" spans="5:6">
      <c r="E216" s="70"/>
      <c r="F216" s="72"/>
    </row>
    <row r="217" spans="5:6">
      <c r="E217" s="70"/>
      <c r="F217" s="72"/>
    </row>
    <row r="218" spans="5:6">
      <c r="E218" s="70"/>
      <c r="F218" s="72"/>
    </row>
  </sheetData>
  <sheetProtection algorithmName="SHA-512" hashValue="hJWGC80h2+kocPisJhtOeX460LQ634MLp2kQSH13tY8Rpk9rb0K2ey+grwOydQOA2A3G2yS+sqD9vBThCnR11g==" saltValue="oHXLvo2ekt5NBi68LErFjA==" spinCount="100000" sheet="1" objects="1" scenarios="1"/>
  <mergeCells count="18">
    <mergeCell ref="C16:E17"/>
    <mergeCell ref="B7:F7"/>
    <mergeCell ref="C9:D9"/>
    <mergeCell ref="C10:D10"/>
    <mergeCell ref="C12:D12"/>
    <mergeCell ref="C14:E15"/>
    <mergeCell ref="C41:E42"/>
    <mergeCell ref="B19:F19"/>
    <mergeCell ref="C21:D21"/>
    <mergeCell ref="C22:D22"/>
    <mergeCell ref="C24:D24"/>
    <mergeCell ref="C26:E27"/>
    <mergeCell ref="C28:E29"/>
    <mergeCell ref="B32:F32"/>
    <mergeCell ref="C34:D34"/>
    <mergeCell ref="C35:D35"/>
    <mergeCell ref="C37:D37"/>
    <mergeCell ref="C39:E4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ON Rizobacter Serie IX Clase A</vt:lpstr>
      <vt:lpstr>ON Rizobacter Serie IX Clase B</vt:lpstr>
      <vt:lpstr>Canje</vt:lpstr>
      <vt:lpstr>'ON Rizobacter Serie IX Clase A'!Área_de_impresión</vt:lpstr>
      <vt:lpstr>'ON Rizobacter Serie IX Clase 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2021-09-15T11:57:40Z</dcterms:created>
  <dcterms:modified xsi:type="dcterms:W3CDTF">2024-06-26T14:11:15Z</dcterms:modified>
</cp:coreProperties>
</file>