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 28 29 y 30\"/>
    </mc:Choice>
  </mc:AlternateContent>
  <xr:revisionPtr revIDLastSave="0" documentId="13_ncr:1_{BD21CD36-1109-46EB-A2BC-770B9E4144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e 28" sheetId="12" r:id="rId1"/>
    <sheet name="Clase 29" sheetId="13" r:id="rId2"/>
    <sheet name="Clase 30" sheetId="14" r:id="rId3"/>
  </sheets>
  <definedNames>
    <definedName name="_xlnm.Print_Area" localSheetId="0">'Clase 28'!$A$4:$P$21</definedName>
    <definedName name="_xlnm.Print_Area" localSheetId="1">'Clase 29'!$A$4:$P$21</definedName>
    <definedName name="_xlnm.Print_Area" localSheetId="2">'Clase 30'!$A$4:$P$21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G10" i="13"/>
  <c r="L10" i="12"/>
  <c r="L10" i="13"/>
  <c r="L10" i="14"/>
  <c r="J16" i="14"/>
  <c r="J27" i="14" s="1"/>
  <c r="C16" i="14"/>
  <c r="G15" i="14"/>
  <c r="L15" i="14" s="1"/>
  <c r="F15" i="14"/>
  <c r="D15" i="14"/>
  <c r="B15" i="14" s="1"/>
  <c r="B16" i="14" s="1"/>
  <c r="C15" i="14"/>
  <c r="J27" i="13"/>
  <c r="J16" i="13"/>
  <c r="C16" i="13"/>
  <c r="G15" i="13"/>
  <c r="L15" i="13" s="1"/>
  <c r="F15" i="13"/>
  <c r="D15" i="13"/>
  <c r="B15" i="13" s="1"/>
  <c r="B16" i="13" s="1"/>
  <c r="C15" i="13"/>
  <c r="J16" i="12"/>
  <c r="H16" i="14" l="1"/>
  <c r="D16" i="14"/>
  <c r="F16" i="14" s="1"/>
  <c r="O16" i="14" s="1"/>
  <c r="K15" i="14"/>
  <c r="G16" i="14" s="1"/>
  <c r="H16" i="13"/>
  <c r="D16" i="13"/>
  <c r="F16" i="13" s="1"/>
  <c r="O16" i="13" s="1"/>
  <c r="K15" i="13"/>
  <c r="G16" i="13" s="1"/>
  <c r="J27" i="12"/>
  <c r="K16" i="14" l="1"/>
  <c r="I16" i="14"/>
  <c r="K16" i="13"/>
  <c r="I16" i="13"/>
  <c r="C16" i="12"/>
  <c r="C15" i="12"/>
  <c r="I27" i="14" l="1"/>
  <c r="L16" i="14"/>
  <c r="I27" i="13"/>
  <c r="L16" i="13"/>
  <c r="D15" i="12"/>
  <c r="B15" i="12" s="1"/>
  <c r="F15" i="12"/>
  <c r="L9" i="14" l="1"/>
  <c r="L27" i="14"/>
  <c r="L9" i="13"/>
  <c r="L27" i="13"/>
  <c r="B16" i="12"/>
  <c r="D16" i="12" s="1"/>
  <c r="F16" i="12" s="1"/>
  <c r="O16" i="12" s="1"/>
  <c r="G15" i="12"/>
  <c r="L15" i="12" s="1"/>
  <c r="N16" i="14" l="1"/>
  <c r="N16" i="13"/>
  <c r="H16" i="12"/>
  <c r="K15" i="12"/>
  <c r="N27" i="14" l="1"/>
  <c r="L12" i="14" s="1"/>
  <c r="Q16" i="14"/>
  <c r="L11" i="14" s="1"/>
  <c r="N27" i="13"/>
  <c r="L12" i="13" s="1"/>
  <c r="G16" i="12"/>
  <c r="Q16" i="13" l="1"/>
  <c r="L11" i="13" s="1"/>
  <c r="K16" i="12"/>
  <c r="I16" i="12"/>
  <c r="L16" i="12" l="1"/>
  <c r="L9" i="12" s="1"/>
  <c r="L27" i="12" l="1"/>
  <c r="I27" i="12"/>
  <c r="N16" i="12" l="1"/>
  <c r="N27" i="12" l="1"/>
  <c r="Q16" i="12" s="1"/>
  <c r="L11" i="12" s="1"/>
  <c r="L12" i="12" l="1"/>
</calcChain>
</file>

<file path=xl/sharedStrings.xml><?xml version="1.0" encoding="utf-8"?>
<sst xmlns="http://schemas.openxmlformats.org/spreadsheetml/2006/main" count="63" uniqueCount="25">
  <si>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</si>
  <si>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</si>
  <si>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</si>
  <si>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</si>
  <si>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</si>
  <si>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</si>
  <si>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</si>
  <si>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</si>
  <si>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</si>
  <si>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</si>
  <si>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</si>
  <si>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</si>
  <si>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</si>
  <si>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</si>
  <si>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</si>
  <si>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</si>
  <si>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</si>
  <si>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Letras de Tesorería de la Provincia del Chaco Clase 28</t>
  </si>
  <si>
    <t>Tasa a Licitar</t>
  </si>
  <si>
    <t>Letras de Tesorería de la Provincia del Chaco Clase 29</t>
  </si>
  <si>
    <t>Pesos - 119 días</t>
  </si>
  <si>
    <t>Pesos - 56 días</t>
  </si>
  <si>
    <t>Pesos - 28 días</t>
  </si>
  <si>
    <t>Letras de Tesorería de la Provincia del Chaco Clase 30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</si>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</sst>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0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946BEB-7B37-43BD-ABC8-833C9B541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FAD1C-BC15-46AA-99F8-048778EE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D5968-77C0-4206-A3A6-245B6EEC3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R56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0" style="20" hidden="1" customWidth="1" outlineLevel="1"/>
    <col min="92" max="92" width="0" style="20" hidden="1" customWidth="1" outlineLevel="1" collapsed="1"/>
    <col min="93" max="93" width="0" style="20" hidden="1" customWidth="1" outlineLevel="1"/>
    <col min="94" max="94" width="0" style="20" hidden="1" customWidth="1" outlineLevel="1" collapsed="1"/>
    <col min="95" max="95" width="0" style="20" hidden="1" customWidth="1" outlineLevel="1"/>
    <col min="96" max="96" width="11.42578125" style="20" outlineLevel="1" collapsed="1"/>
    <col min="97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17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22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0.59448457360267659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45583</v>
      </c>
      <c r="H10" s="16"/>
      <c r="I10" s="16"/>
      <c r="J10" s="57" t="s">
        <v>24</v>
      </c>
      <c r="K10" s="57"/>
      <c r="L10" s="3">
        <f>+G11</f>
        <v>0.47499999999999998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18</v>
      </c>
      <c r="G11" s="49">
        <v>0.47499999999999998</v>
      </c>
      <c r="H11" s="16"/>
      <c r="I11" s="16"/>
      <c r="J11" s="57" t="s">
        <v>2</v>
      </c>
      <c r="K11" s="57"/>
      <c r="L11" s="26">
        <f>+SUM(Q16)/(365/12)</f>
        <v>0.92054794520547945</v>
      </c>
      <c r="M11" s="25"/>
      <c r="N11" s="19"/>
      <c r="O11" s="19"/>
      <c r="P11" s="19"/>
      <c r="Q11" s="19"/>
      <c r="R11" s="19"/>
    </row>
    <row r="12" spans="2:18">
      <c r="B12" s="20">
        <v>28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1.0000000002081508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45583</v>
      </c>
      <c r="C15" s="53">
        <f>+$G$11+$G$12</f>
        <v>0.47499999999999998</v>
      </c>
      <c r="D15" s="7">
        <f>+G10</f>
        <v>45583</v>
      </c>
      <c r="E15" s="40"/>
      <c r="F15" s="8">
        <f>+G10</f>
        <v>45583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45611</v>
      </c>
      <c r="C16" s="53">
        <f t="shared" ref="C16" si="1">+$G$11+$G$12</f>
        <v>0.47499999999999998</v>
      </c>
      <c r="D16" s="10">
        <f>+B16</f>
        <v>45611</v>
      </c>
      <c r="E16" s="40"/>
      <c r="F16" s="11">
        <f t="shared" ref="F16" si="2">+D16</f>
        <v>45611</v>
      </c>
      <c r="G16" s="50">
        <f>+K15</f>
        <v>1000000</v>
      </c>
      <c r="H16" s="48">
        <f>+B16-B15</f>
        <v>28</v>
      </c>
      <c r="I16" s="44">
        <f>+G16*($G$11+$G$12)*(H16)/365</f>
        <v>36438.356164383564</v>
      </c>
      <c r="J16" s="44">
        <f>+G9</f>
        <v>1000000</v>
      </c>
      <c r="K16" s="50">
        <f t="shared" si="0"/>
        <v>0</v>
      </c>
      <c r="L16" s="46">
        <f>+I16+J16</f>
        <v>1036438.3561643836</v>
      </c>
      <c r="M16" s="41"/>
      <c r="N16" s="12">
        <f>+L16/(1+$L$9)^((O16)/365)</f>
        <v>1000000.0002081508</v>
      </c>
      <c r="O16" s="13">
        <f>+F16-$F$15</f>
        <v>28</v>
      </c>
      <c r="P16" s="1"/>
      <c r="Q16" s="14">
        <f>+(N16/$N$27)*O16</f>
        <v>28</v>
      </c>
      <c r="R16" s="19"/>
    </row>
    <row r="17" spans="2:18" hidden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idden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idden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idden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idden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idden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idden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36438.356164383564</v>
      </c>
      <c r="J27" s="55">
        <f>SUM(J16:J23)</f>
        <v>1000000</v>
      </c>
      <c r="K27" s="54"/>
      <c r="L27" s="56">
        <f>SUM(L15:L23)</f>
        <v>36438.356164383586</v>
      </c>
      <c r="M27" s="42"/>
      <c r="N27" s="15">
        <f>SUM(N16:N23)</f>
        <v>1000000.0002081508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QBV8GHK0Z4O3qUp2bcROsBXoSObbpPyxIasaeqy8TLGRpq64J5zaqdftzo7jYKL0lu4z3BdGzfxfHXj3uXSGpw==" saltValue="q14ZlEHj7ckP64XF5MqPYw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S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6" width="0" style="20" hidden="1" customWidth="1" outlineLevel="1" collapsed="1"/>
    <col min="97" max="97" width="11.42578125" style="20" outlineLevel="1" collapsed="1"/>
    <col min="98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19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0.57432596087455756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28'!G10</f>
        <v>45583</v>
      </c>
      <c r="H10" s="16"/>
      <c r="I10" s="16"/>
      <c r="J10" s="57" t="s">
        <v>24</v>
      </c>
      <c r="K10" s="57"/>
      <c r="L10" s="3">
        <f>+G11</f>
        <v>0.47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18</v>
      </c>
      <c r="G11" s="49">
        <v>0.47</v>
      </c>
      <c r="H11" s="16"/>
      <c r="I11" s="16"/>
      <c r="J11" s="57" t="s">
        <v>2</v>
      </c>
      <c r="K11" s="57"/>
      <c r="L11" s="26">
        <f>+SUM(Q16)/(365/12)</f>
        <v>1.8410958904109589</v>
      </c>
      <c r="M11" s="25"/>
      <c r="N11" s="19"/>
      <c r="O11" s="19"/>
      <c r="P11" s="19"/>
      <c r="Q11" s="19"/>
      <c r="R11" s="19"/>
    </row>
    <row r="12" spans="2:18">
      <c r="B12" s="20">
        <v>56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1.0000000003018465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45583</v>
      </c>
      <c r="C15" s="53">
        <f>+$G$11+$G$12</f>
        <v>0.47</v>
      </c>
      <c r="D15" s="7">
        <f>+G10</f>
        <v>45583</v>
      </c>
      <c r="E15" s="40"/>
      <c r="F15" s="8">
        <f>+G10</f>
        <v>45583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45639</v>
      </c>
      <c r="C16" s="53">
        <f t="shared" ref="C16" si="1">+$G$11+$G$12</f>
        <v>0.47</v>
      </c>
      <c r="D16" s="10">
        <f>+B16</f>
        <v>45639</v>
      </c>
      <c r="E16" s="40"/>
      <c r="F16" s="11">
        <f t="shared" ref="F16" si="2">+D16</f>
        <v>45639</v>
      </c>
      <c r="G16" s="50">
        <f>+K15</f>
        <v>1000000</v>
      </c>
      <c r="H16" s="48">
        <f>+B16-B15</f>
        <v>56</v>
      </c>
      <c r="I16" s="44">
        <f>+G16*($G$11+$G$12)*(H16)/365</f>
        <v>72109.589041095896</v>
      </c>
      <c r="J16" s="44">
        <f>+G9</f>
        <v>1000000</v>
      </c>
      <c r="K16" s="50">
        <f t="shared" si="0"/>
        <v>0</v>
      </c>
      <c r="L16" s="46">
        <f>+I16+J16</f>
        <v>1072109.5890410959</v>
      </c>
      <c r="M16" s="41"/>
      <c r="N16" s="12">
        <f>+L16/(1+$L$9)^((O16)/365)</f>
        <v>1000000.0003018465</v>
      </c>
      <c r="O16" s="13">
        <f>+F16-$F$15</f>
        <v>56</v>
      </c>
      <c r="P16" s="1"/>
      <c r="Q16" s="14">
        <f>+(N16/$N$27)*O16</f>
        <v>56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72109.589041095896</v>
      </c>
      <c r="J27" s="55">
        <f>SUM(J16:J23)</f>
        <v>1000000</v>
      </c>
      <c r="K27" s="54"/>
      <c r="L27" s="56">
        <f>SUM(L15:L23)</f>
        <v>72109.589041095925</v>
      </c>
      <c r="M27" s="42"/>
      <c r="N27" s="15">
        <f>SUM(N16:N23)</f>
        <v>1000000.0003018465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umcZArkzSJIw1QQICud8XoZ75hkYaAqpY40VKii6kqAm3a5X+2xSr3XIjdOgI7PjV6M4HRQGQpNDvGiuVTVJiw==" saltValue="RPiuV3d/xF7CSrlOMaTksg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3A6-4713-4959-A91A-C3FCDF718302}">
  <sheetPr>
    <pageSetUpPr fitToPage="1"/>
  </sheetPr>
  <dimension ref="A1:CS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6" width="0" style="20" hidden="1" customWidth="1" outlineLevel="1" collapsed="1"/>
    <col min="97" max="97" width="11.42578125" style="20" outlineLevel="1" collapsed="1"/>
    <col min="98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23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20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1000000</v>
      </c>
      <c r="H9" s="16"/>
      <c r="I9" s="16"/>
      <c r="J9" s="57" t="s">
        <v>0</v>
      </c>
      <c r="K9" s="57"/>
      <c r="L9" s="3">
        <f>+XIRR(L15:L16,F15:F16)</f>
        <v>0.57552062869071974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f>+'Clase 28'!G10</f>
        <v>45583</v>
      </c>
      <c r="H10" s="16"/>
      <c r="I10" s="16"/>
      <c r="J10" s="57" t="s">
        <v>24</v>
      </c>
      <c r="K10" s="57"/>
      <c r="L10" s="3">
        <f>+G11</f>
        <v>0.49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18</v>
      </c>
      <c r="G11" s="49">
        <v>0.49</v>
      </c>
      <c r="H11" s="16"/>
      <c r="I11" s="16"/>
      <c r="J11" s="57" t="s">
        <v>2</v>
      </c>
      <c r="K11" s="57"/>
      <c r="L11" s="26">
        <f>+SUM(Q16)/(365/12)</f>
        <v>3.9123287671232876</v>
      </c>
      <c r="M11" s="25"/>
      <c r="N11" s="19"/>
      <c r="O11" s="19"/>
      <c r="P11" s="19"/>
      <c r="Q11" s="19"/>
      <c r="R11" s="19"/>
    </row>
    <row r="12" spans="2:18">
      <c r="B12" s="20">
        <v>119</v>
      </c>
      <c r="E12" s="16"/>
      <c r="F12" s="17"/>
      <c r="G12" s="16"/>
      <c r="H12" s="30"/>
      <c r="I12" s="21"/>
      <c r="J12" s="57" t="s">
        <v>8</v>
      </c>
      <c r="K12" s="57"/>
      <c r="L12" s="3">
        <f>+N27/G15</f>
        <v>1.0000000003372485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1" t="s">
        <v>12</v>
      </c>
      <c r="H14" s="51" t="s">
        <v>4</v>
      </c>
      <c r="I14" s="51" t="s">
        <v>13</v>
      </c>
      <c r="J14" s="51" t="s">
        <v>14</v>
      </c>
      <c r="K14" s="51" t="s">
        <v>15</v>
      </c>
      <c r="L14" s="52" t="s">
        <v>16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45583</v>
      </c>
      <c r="C15" s="53">
        <f>+$G$11+$G$12</f>
        <v>0.49</v>
      </c>
      <c r="D15" s="7">
        <f>+G10</f>
        <v>45583</v>
      </c>
      <c r="E15" s="40"/>
      <c r="F15" s="8">
        <f>+G10</f>
        <v>45583</v>
      </c>
      <c r="G15" s="50">
        <f>+G9</f>
        <v>1000000</v>
      </c>
      <c r="H15" s="45"/>
      <c r="I15" s="44"/>
      <c r="J15" s="44"/>
      <c r="K15" s="50">
        <f t="shared" ref="K15:K16" si="0">+G15-J15</f>
        <v>1000000</v>
      </c>
      <c r="L15" s="46">
        <f>-G15</f>
        <v>-1000000</v>
      </c>
      <c r="M15" s="41"/>
      <c r="N15" s="9"/>
      <c r="O15" s="9"/>
      <c r="P15" s="1"/>
      <c r="Q15" s="1"/>
      <c r="R15" s="19"/>
    </row>
    <row r="16" spans="2:18" ht="15.75" thickBot="1">
      <c r="B16" s="7">
        <f>+B15+B12</f>
        <v>45702</v>
      </c>
      <c r="C16" s="53">
        <f t="shared" ref="C16" si="1">+$G$11+$G$12</f>
        <v>0.49</v>
      </c>
      <c r="D16" s="10">
        <f>+B16</f>
        <v>45702</v>
      </c>
      <c r="E16" s="40"/>
      <c r="F16" s="11">
        <f t="shared" ref="F16" si="2">+D16</f>
        <v>45702</v>
      </c>
      <c r="G16" s="50">
        <f>+K15</f>
        <v>1000000</v>
      </c>
      <c r="H16" s="48">
        <f>+B16-B15</f>
        <v>119</v>
      </c>
      <c r="I16" s="44">
        <f>+G16*($G$11+$G$12)*(H16)/365</f>
        <v>159753.42465753425</v>
      </c>
      <c r="J16" s="44">
        <f>+G9</f>
        <v>1000000</v>
      </c>
      <c r="K16" s="50">
        <f t="shared" si="0"/>
        <v>0</v>
      </c>
      <c r="L16" s="46">
        <f>+I16+J16</f>
        <v>1159753.4246575343</v>
      </c>
      <c r="M16" s="41"/>
      <c r="N16" s="12">
        <f>+L16/(1+$L$9)^((O16)/365)</f>
        <v>1000000.0003372486</v>
      </c>
      <c r="O16" s="13">
        <f>+F16-$F$15</f>
        <v>119</v>
      </c>
      <c r="P16" s="1"/>
      <c r="Q16" s="14">
        <f>+(N16/$N$27)*O16</f>
        <v>119</v>
      </c>
      <c r="R16" s="19"/>
    </row>
    <row r="17" spans="2:18" ht="15.75" hidden="1" thickBot="1">
      <c r="B17" s="7"/>
      <c r="C17" s="53"/>
      <c r="D17" s="10"/>
      <c r="E17" s="40"/>
      <c r="F17" s="11"/>
      <c r="G17" s="50"/>
      <c r="H17" s="48"/>
      <c r="I17" s="44"/>
      <c r="J17" s="44"/>
      <c r="K17" s="50"/>
      <c r="L17" s="46"/>
      <c r="M17" s="41"/>
      <c r="N17" s="12"/>
      <c r="O17" s="13"/>
      <c r="P17" s="1"/>
      <c r="Q17" s="14"/>
      <c r="R17" s="19"/>
    </row>
    <row r="18" spans="2:18" ht="15.75" hidden="1" thickBot="1">
      <c r="B18" s="7"/>
      <c r="C18" s="53"/>
      <c r="D18" s="10"/>
      <c r="E18" s="40"/>
      <c r="F18" s="11"/>
      <c r="G18" s="50"/>
      <c r="H18" s="48"/>
      <c r="I18" s="44"/>
      <c r="J18" s="44"/>
      <c r="K18" s="50"/>
      <c r="L18" s="46"/>
      <c r="M18" s="41"/>
      <c r="N18" s="12"/>
      <c r="O18" s="13"/>
      <c r="P18" s="1"/>
      <c r="Q18" s="14"/>
      <c r="R18" s="19"/>
    </row>
    <row r="19" spans="2:18" ht="15.75" hidden="1" thickBot="1">
      <c r="B19" s="7"/>
      <c r="C19" s="53"/>
      <c r="D19" s="10"/>
      <c r="E19" s="40"/>
      <c r="F19" s="11"/>
      <c r="G19" s="50"/>
      <c r="H19" s="48"/>
      <c r="I19" s="44"/>
      <c r="J19" s="50"/>
      <c r="K19" s="50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38"/>
      <c r="D20" s="10"/>
      <c r="E20" s="40"/>
      <c r="F20" s="11"/>
      <c r="G20" s="50"/>
      <c r="H20" s="48"/>
      <c r="I20" s="44"/>
      <c r="J20" s="44"/>
      <c r="K20" s="50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38"/>
      <c r="D21" s="10"/>
      <c r="E21" s="40"/>
      <c r="F21" s="11"/>
      <c r="G21" s="50"/>
      <c r="H21" s="48"/>
      <c r="I21" s="44"/>
      <c r="J21" s="44"/>
      <c r="K21" s="50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50"/>
      <c r="H22" s="48"/>
      <c r="I22" s="44"/>
      <c r="J22" s="44"/>
      <c r="K22" s="50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50"/>
      <c r="H23" s="48"/>
      <c r="I23" s="44"/>
      <c r="J23" s="44"/>
      <c r="K23" s="50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50"/>
      <c r="H24" s="48"/>
      <c r="I24" s="44"/>
      <c r="J24" s="50"/>
      <c r="K24" s="50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50"/>
      <c r="H25" s="48"/>
      <c r="I25" s="44"/>
      <c r="J25" s="50"/>
      <c r="K25" s="50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50"/>
      <c r="H26" s="48"/>
      <c r="I26" s="44"/>
      <c r="J26" s="50"/>
      <c r="K26" s="50"/>
      <c r="L26" s="46"/>
      <c r="M26" s="41"/>
      <c r="N26" s="12"/>
      <c r="O26" s="13"/>
      <c r="P26" s="1"/>
      <c r="Q26" s="14"/>
      <c r="R26" s="19"/>
    </row>
    <row r="27" spans="2:18" ht="15.75" thickBot="1">
      <c r="B27" s="39"/>
      <c r="C27" s="38"/>
      <c r="D27" s="39"/>
      <c r="E27" s="16"/>
      <c r="F27" s="58" t="s">
        <v>10</v>
      </c>
      <c r="G27" s="59"/>
      <c r="H27" s="59"/>
      <c r="I27" s="54">
        <f>SUM(I16:I23)</f>
        <v>159753.42465753425</v>
      </c>
      <c r="J27" s="55">
        <f>SUM(J16:J23)</f>
        <v>1000000</v>
      </c>
      <c r="K27" s="54"/>
      <c r="L27" s="56">
        <f>SUM(L15:L23)</f>
        <v>159753.42465753434</v>
      </c>
      <c r="M27" s="42"/>
      <c r="N27" s="15">
        <f>SUM(N16:N23)</f>
        <v>1000000.0003372486</v>
      </c>
      <c r="O27" s="1"/>
      <c r="P27" s="1"/>
      <c r="Q27" s="1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6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c+DO0iuyMpVGo3hSMXcFSKOkgHKt9UjUXWXTX1qXob53zfxf/ifroB9FYpz4HnvjOBS906jfYRWB4v1Dh+6l0Q==" saltValue="W2JIT49HytqOxYwHCp1MCw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28</vt:lpstr>
      <vt:lpstr>Clase 29</vt:lpstr>
      <vt:lpstr>Clase 30</vt:lpstr>
      <vt:lpstr>'Clase 28'!Área_de_impresión</vt:lpstr>
      <vt:lpstr>'Clase 29'!Área_de_impresión</vt:lpstr>
      <vt:lpstr>'Clase 30'!Área_de_impresión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2024-10-15T20:41:44Z</dcterms:modified>
</cp:coreProperties>
</file>